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8B75EBF6-4FB3-48AA-B65E-06DF7A8018DE}" xr6:coauthVersionLast="47" xr6:coauthVersionMax="47" xr10:uidLastSave="{00000000-0000-0000-0000-000000000000}"/>
  <bookViews>
    <workbookView xWindow="-120" yWindow="-120" windowWidth="51840" windowHeight="21120" tabRatio="395"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 name="※改訂履歴" sheetId="11"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41" i="7" l="1"/>
  <c r="AP2" i="7"/>
  <c r="E1" i="8"/>
  <c r="AH1" i="10"/>
  <c r="F100" i="11" l="1"/>
  <c r="E100" i="11"/>
  <c r="G99" i="11"/>
  <c r="F99" i="11"/>
  <c r="E99" i="11"/>
  <c r="G98" i="11"/>
  <c r="F98" i="11"/>
  <c r="E98" i="11"/>
  <c r="G97" i="11"/>
  <c r="F97" i="11"/>
  <c r="E97" i="11"/>
  <c r="G96" i="11"/>
  <c r="F96" i="11"/>
  <c r="E96" i="11"/>
  <c r="G95" i="11"/>
  <c r="F95" i="11"/>
  <c r="E95" i="11"/>
  <c r="G94" i="11"/>
  <c r="F94" i="11"/>
  <c r="E94" i="11"/>
  <c r="G93" i="11"/>
  <c r="F93" i="11"/>
  <c r="E93" i="11"/>
  <c r="G92" i="11"/>
  <c r="F92" i="11"/>
  <c r="E92" i="11"/>
  <c r="G91" i="11"/>
  <c r="F91" i="11"/>
  <c r="E91" i="11"/>
  <c r="G90" i="11"/>
  <c r="F90" i="11"/>
  <c r="E90" i="11"/>
  <c r="G89" i="11"/>
  <c r="F89" i="11"/>
  <c r="E89" i="11"/>
  <c r="G88" i="11"/>
  <c r="F88" i="11"/>
  <c r="E88" i="11"/>
  <c r="G87" i="11"/>
  <c r="F87" i="11"/>
  <c r="E87" i="11"/>
  <c r="G86" i="11"/>
  <c r="F86" i="11"/>
  <c r="E86" i="11"/>
  <c r="G85" i="11"/>
  <c r="F85" i="11"/>
  <c r="E85" i="11"/>
  <c r="G84" i="11"/>
  <c r="F84" i="11"/>
  <c r="E84" i="11"/>
  <c r="G83" i="11"/>
  <c r="F83" i="11"/>
  <c r="E83" i="11"/>
  <c r="G82" i="11"/>
  <c r="F82" i="11"/>
  <c r="E82" i="11"/>
  <c r="G81" i="11"/>
  <c r="F81" i="11"/>
  <c r="E81" i="11"/>
  <c r="G80" i="11"/>
  <c r="F80" i="11"/>
  <c r="E80" i="11"/>
  <c r="G79" i="11"/>
  <c r="F79" i="11"/>
  <c r="E79" i="11"/>
  <c r="G78" i="11"/>
  <c r="F78" i="11"/>
  <c r="E78" i="11"/>
  <c r="G77" i="11"/>
  <c r="F77" i="11"/>
  <c r="E77" i="11"/>
  <c r="G76" i="11"/>
  <c r="F76" i="11"/>
  <c r="E76" i="11"/>
  <c r="G75" i="11"/>
  <c r="F75" i="11"/>
  <c r="E75" i="11"/>
  <c r="G74" i="11"/>
  <c r="F74" i="11"/>
  <c r="E74" i="11"/>
  <c r="G73" i="11"/>
  <c r="F73" i="11"/>
  <c r="E73" i="11"/>
  <c r="G72" i="11"/>
  <c r="F72" i="11"/>
  <c r="E72" i="11"/>
  <c r="G71" i="11"/>
  <c r="F71" i="11"/>
  <c r="E71" i="11"/>
  <c r="G70" i="11"/>
  <c r="F70" i="11"/>
  <c r="E70" i="11"/>
  <c r="G69" i="11"/>
  <c r="F69" i="11"/>
  <c r="E69" i="11"/>
  <c r="G68" i="11"/>
  <c r="F68" i="11"/>
  <c r="E68" i="11"/>
  <c r="G67" i="11"/>
  <c r="F67" i="11"/>
  <c r="E67" i="11"/>
  <c r="G66" i="11"/>
  <c r="F66" i="11"/>
  <c r="E66" i="11"/>
  <c r="G65" i="11"/>
  <c r="F65" i="11"/>
  <c r="E65" i="11"/>
  <c r="G64" i="11"/>
  <c r="F64" i="11"/>
  <c r="E64" i="11"/>
  <c r="G63" i="11"/>
  <c r="F63" i="11"/>
  <c r="E63" i="11"/>
  <c r="G62" i="11"/>
  <c r="F62" i="11"/>
  <c r="E62" i="11"/>
  <c r="G61" i="11"/>
  <c r="F61" i="11"/>
  <c r="E61" i="11"/>
  <c r="G60" i="11"/>
  <c r="F60" i="11"/>
  <c r="E60" i="11"/>
  <c r="G59" i="11"/>
  <c r="F59" i="11"/>
  <c r="E59" i="11"/>
  <c r="G58" i="11"/>
  <c r="F58" i="11"/>
  <c r="E58" i="11"/>
  <c r="G57" i="11"/>
  <c r="F57" i="11"/>
  <c r="E57" i="11"/>
  <c r="G56" i="11"/>
  <c r="F56" i="11"/>
  <c r="E56" i="11"/>
  <c r="G55" i="11"/>
  <c r="F55" i="11"/>
  <c r="E55" i="11"/>
  <c r="G54" i="11"/>
  <c r="F54" i="11"/>
  <c r="E54" i="11"/>
  <c r="G53" i="11"/>
  <c r="F53" i="11"/>
  <c r="E53" i="11"/>
  <c r="G52" i="11"/>
  <c r="F52" i="11"/>
  <c r="E52" i="11"/>
  <c r="G51" i="11"/>
  <c r="F51" i="11"/>
  <c r="E51" i="11"/>
  <c r="G50" i="11"/>
  <c r="F50" i="11"/>
  <c r="E50" i="11"/>
  <c r="G49" i="11"/>
  <c r="F49" i="11"/>
  <c r="E49" i="11"/>
  <c r="G48" i="11"/>
  <c r="F48" i="11"/>
  <c r="E48" i="11"/>
  <c r="G47" i="11"/>
  <c r="F47" i="11"/>
  <c r="E47" i="11"/>
  <c r="G46" i="11"/>
  <c r="F46" i="11"/>
  <c r="E46" i="11"/>
  <c r="G45" i="11"/>
  <c r="F45" i="11"/>
  <c r="E45" i="11"/>
  <c r="G44" i="11"/>
  <c r="F44" i="11"/>
  <c r="E44" i="11"/>
  <c r="G43" i="11"/>
  <c r="F43" i="11"/>
  <c r="E43" i="11"/>
  <c r="G42" i="11"/>
  <c r="F42" i="11"/>
  <c r="E42" i="11"/>
  <c r="G41" i="11"/>
  <c r="F41" i="11"/>
  <c r="E41" i="11"/>
  <c r="G40" i="11"/>
  <c r="F40" i="11"/>
  <c r="E40" i="11"/>
  <c r="G39" i="11"/>
  <c r="F39" i="11"/>
  <c r="E39" i="11"/>
  <c r="G38" i="11"/>
  <c r="F38" i="11"/>
  <c r="E38" i="11"/>
  <c r="G37" i="11"/>
  <c r="F37" i="11"/>
  <c r="E37" i="11"/>
  <c r="G36" i="11"/>
  <c r="F36" i="11"/>
  <c r="E36" i="11"/>
  <c r="G35" i="11"/>
  <c r="F35" i="11"/>
  <c r="E35" i="11"/>
  <c r="G34" i="11"/>
  <c r="F34" i="11"/>
  <c r="E34" i="11"/>
  <c r="G33" i="11"/>
  <c r="F33" i="11"/>
  <c r="E33" i="11"/>
  <c r="G32" i="11"/>
  <c r="F32" i="11"/>
  <c r="E32" i="11"/>
  <c r="G31" i="11"/>
  <c r="F31" i="11"/>
  <c r="E31" i="11"/>
  <c r="G30" i="11"/>
  <c r="F30" i="11"/>
  <c r="E30" i="11"/>
  <c r="G29" i="11"/>
  <c r="F29" i="11"/>
  <c r="E29" i="11"/>
  <c r="G28" i="11"/>
  <c r="F28" i="11"/>
  <c r="E28" i="11"/>
  <c r="G27" i="11"/>
  <c r="F27" i="11"/>
  <c r="E27" i="11"/>
  <c r="G26" i="11"/>
  <c r="F26" i="11"/>
  <c r="E26" i="11"/>
  <c r="G25" i="11"/>
  <c r="F25" i="11"/>
  <c r="E25" i="11"/>
  <c r="G24" i="11"/>
  <c r="F24" i="11"/>
  <c r="E24" i="11"/>
  <c r="G23" i="11"/>
  <c r="F23" i="11"/>
  <c r="E23" i="11"/>
  <c r="G22" i="11"/>
  <c r="F22" i="11"/>
  <c r="E22" i="11"/>
  <c r="G21" i="11"/>
  <c r="F21" i="11"/>
  <c r="E21" i="11"/>
  <c r="G20" i="11"/>
  <c r="F20" i="11"/>
  <c r="E20" i="11"/>
  <c r="G19" i="11"/>
  <c r="F19" i="11"/>
  <c r="E19" i="11"/>
  <c r="G18" i="11"/>
  <c r="F18" i="11"/>
  <c r="E18" i="11"/>
  <c r="G17" i="11"/>
  <c r="F17" i="11"/>
  <c r="E17" i="11"/>
  <c r="G16" i="11"/>
  <c r="F16" i="11"/>
  <c r="E16" i="11"/>
  <c r="G15" i="11"/>
  <c r="F15" i="11"/>
  <c r="E15" i="11"/>
  <c r="G14" i="11"/>
  <c r="F14" i="11"/>
  <c r="E14" i="11"/>
  <c r="G13" i="11"/>
  <c r="F13" i="11"/>
  <c r="E13" i="11"/>
  <c r="G12" i="11"/>
  <c r="F12" i="11"/>
  <c r="E12" i="11"/>
  <c r="G11" i="11"/>
  <c r="F11" i="11"/>
  <c r="E11" i="11"/>
  <c r="G10" i="11"/>
  <c r="F10" i="11"/>
  <c r="E10" i="11"/>
  <c r="C1" i="11" s="1"/>
  <c r="G9" i="11"/>
  <c r="F9" i="11"/>
  <c r="E9" i="11"/>
  <c r="G8" i="11"/>
  <c r="F8" i="11"/>
  <c r="E8" i="11"/>
  <c r="G7" i="11"/>
  <c r="F7" i="11"/>
  <c r="F1" i="11" s="1"/>
  <c r="E7" i="11"/>
  <c r="G6" i="11"/>
  <c r="F6" i="11"/>
  <c r="E6" i="11"/>
  <c r="G5" i="11"/>
  <c r="F5" i="11"/>
  <c r="E5" i="11"/>
  <c r="G4" i="11"/>
  <c r="G1" i="11" s="1"/>
  <c r="F4" i="11"/>
  <c r="E4" i="11"/>
  <c r="G3" i="11"/>
  <c r="AH51" i="7"/>
  <c r="AG51" i="7"/>
  <c r="AF51" i="7"/>
  <c r="AE51" i="7"/>
  <c r="AD51" i="7"/>
  <c r="AC51" i="7"/>
  <c r="AB51" i="7"/>
  <c r="AA51" i="7"/>
  <c r="Z51" i="7"/>
  <c r="Y51" i="7"/>
  <c r="X51" i="7"/>
  <c r="W51" i="7"/>
  <c r="V51" i="7"/>
  <c r="U51" i="7"/>
  <c r="T51" i="7"/>
  <c r="S51" i="7"/>
  <c r="R51" i="7"/>
  <c r="Q51" i="7"/>
  <c r="P51" i="7"/>
  <c r="O51" i="7"/>
  <c r="N51" i="7"/>
  <c r="M51" i="7"/>
  <c r="L51" i="7"/>
  <c r="K51" i="7"/>
  <c r="C51" i="7" s="1"/>
  <c r="AH45" i="7"/>
  <c r="AG45" i="7"/>
  <c r="AF45" i="7"/>
  <c r="AE45" i="7"/>
  <c r="AD45" i="7"/>
  <c r="AC45" i="7"/>
  <c r="AB45" i="7"/>
  <c r="AA45" i="7"/>
  <c r="Z45" i="7"/>
  <c r="Y45" i="7"/>
  <c r="X45" i="7"/>
  <c r="W45" i="7"/>
  <c r="V45" i="7"/>
  <c r="U45" i="7"/>
  <c r="T45" i="7"/>
  <c r="S45" i="7"/>
  <c r="R45" i="7"/>
  <c r="Q45" i="7"/>
  <c r="P45" i="7"/>
  <c r="O45" i="7"/>
  <c r="N45" i="7"/>
  <c r="M45" i="7"/>
  <c r="L45" i="7"/>
  <c r="K45" i="7"/>
  <c r="I3" i="10"/>
  <c r="F16" i="5"/>
  <c r="R16" i="5" s="1"/>
  <c r="F10" i="5"/>
  <c r="U10" i="5"/>
  <c r="V10" i="5" s="1"/>
  <c r="L118" i="7"/>
  <c r="M118" i="7"/>
  <c r="M120" i="7" s="1"/>
  <c r="N118" i="7"/>
  <c r="N120" i="7"/>
  <c r="O118" i="7"/>
  <c r="P118" i="7"/>
  <c r="Q118" i="7"/>
  <c r="R118" i="7"/>
  <c r="S118" i="7"/>
  <c r="S120" i="7" s="1"/>
  <c r="T118" i="7"/>
  <c r="T120" i="7" s="1"/>
  <c r="U118" i="7"/>
  <c r="U120" i="7"/>
  <c r="V118" i="7"/>
  <c r="W118" i="7"/>
  <c r="X118" i="7"/>
  <c r="Y118" i="7"/>
  <c r="Z118" i="7"/>
  <c r="Z120" i="7" s="1"/>
  <c r="AA118" i="7"/>
  <c r="AA120" i="7" s="1"/>
  <c r="AB118" i="7"/>
  <c r="AC118" i="7"/>
  <c r="AC120" i="7" s="1"/>
  <c r="AD118" i="7"/>
  <c r="AD120" i="7" s="1"/>
  <c r="AE118" i="7"/>
  <c r="AE120" i="7" s="1"/>
  <c r="AF118" i="7"/>
  <c r="AF120" i="7" s="1"/>
  <c r="AG118" i="7"/>
  <c r="AG120" i="7"/>
  <c r="AH118" i="7"/>
  <c r="L119" i="7"/>
  <c r="M119" i="7"/>
  <c r="N119" i="7"/>
  <c r="O119" i="7"/>
  <c r="O120" i="7" s="1"/>
  <c r="P119" i="7"/>
  <c r="Q119" i="7"/>
  <c r="R119" i="7"/>
  <c r="R120" i="7"/>
  <c r="S119" i="7"/>
  <c r="T119" i="7"/>
  <c r="U119" i="7"/>
  <c r="V119" i="7"/>
  <c r="V120" i="7" s="1"/>
  <c r="W119" i="7"/>
  <c r="W120" i="7" s="1"/>
  <c r="X119" i="7"/>
  <c r="X120" i="7" s="1"/>
  <c r="Y119" i="7"/>
  <c r="Z119" i="7"/>
  <c r="AA119" i="7"/>
  <c r="AB119" i="7"/>
  <c r="AB120" i="7"/>
  <c r="AC119" i="7"/>
  <c r="AD119" i="7"/>
  <c r="AE119" i="7"/>
  <c r="AF119" i="7"/>
  <c r="AG119" i="7"/>
  <c r="AH119" i="7"/>
  <c r="Q120" i="7"/>
  <c r="AH120" i="7"/>
  <c r="K41" i="7"/>
  <c r="AQ185" i="8"/>
  <c r="AP185" i="8"/>
  <c r="AO185" i="8"/>
  <c r="AN185" i="8"/>
  <c r="AM185" i="8"/>
  <c r="AL185" i="8"/>
  <c r="AK185" i="8"/>
  <c r="AJ185" i="8"/>
  <c r="AI185" i="8"/>
  <c r="AH185" i="8"/>
  <c r="AG185" i="8"/>
  <c r="AF185" i="8"/>
  <c r="AE185" i="8"/>
  <c r="AD185" i="8"/>
  <c r="AC185" i="8"/>
  <c r="AB185" i="8"/>
  <c r="AA185" i="8"/>
  <c r="Z185" i="8"/>
  <c r="Y185" i="8"/>
  <c r="X185" i="8"/>
  <c r="W185" i="8"/>
  <c r="V185" i="8"/>
  <c r="U185" i="8"/>
  <c r="T185" i="8"/>
  <c r="AQ184" i="8"/>
  <c r="AP184" i="8"/>
  <c r="AO184" i="8"/>
  <c r="AN184" i="8"/>
  <c r="AM184" i="8"/>
  <c r="AL184" i="8"/>
  <c r="AK184" i="8"/>
  <c r="AJ184" i="8"/>
  <c r="AI184" i="8"/>
  <c r="AH184" i="8"/>
  <c r="AG184" i="8"/>
  <c r="AF184" i="8"/>
  <c r="AE184" i="8"/>
  <c r="AD184" i="8"/>
  <c r="AC184" i="8"/>
  <c r="AB184" i="8"/>
  <c r="AA184" i="8"/>
  <c r="Z184" i="8"/>
  <c r="Y184" i="8"/>
  <c r="X184" i="8"/>
  <c r="W184" i="8"/>
  <c r="V184" i="8"/>
  <c r="U184" i="8"/>
  <c r="T184" i="8"/>
  <c r="AQ183" i="8"/>
  <c r="AP183" i="8"/>
  <c r="AO183" i="8"/>
  <c r="AN183" i="8"/>
  <c r="AM183" i="8"/>
  <c r="AL183" i="8"/>
  <c r="AK183" i="8"/>
  <c r="AJ183" i="8"/>
  <c r="AI183" i="8"/>
  <c r="AH183" i="8"/>
  <c r="AG183" i="8"/>
  <c r="AF183" i="8"/>
  <c r="AE183" i="8"/>
  <c r="AD183" i="8"/>
  <c r="AC183" i="8"/>
  <c r="AB183" i="8"/>
  <c r="AA183" i="8"/>
  <c r="Z183" i="8"/>
  <c r="Y183" i="8"/>
  <c r="X183" i="8"/>
  <c r="W183" i="8"/>
  <c r="V183" i="8"/>
  <c r="U183" i="8"/>
  <c r="T183" i="8"/>
  <c r="AQ182" i="8"/>
  <c r="AP182" i="8"/>
  <c r="AO182" i="8"/>
  <c r="AN182" i="8"/>
  <c r="AM182" i="8"/>
  <c r="AL182" i="8"/>
  <c r="AK182" i="8"/>
  <c r="AJ182" i="8"/>
  <c r="AI182" i="8"/>
  <c r="AH182" i="8"/>
  <c r="AG182" i="8"/>
  <c r="AF182" i="8"/>
  <c r="AE182" i="8"/>
  <c r="AD182" i="8"/>
  <c r="AC182" i="8"/>
  <c r="AB182" i="8"/>
  <c r="AA182" i="8"/>
  <c r="Z182" i="8"/>
  <c r="Y182" i="8"/>
  <c r="X182" i="8"/>
  <c r="W182" i="8"/>
  <c r="V182" i="8"/>
  <c r="U182" i="8"/>
  <c r="T182" i="8"/>
  <c r="AQ181" i="8"/>
  <c r="AP181" i="8"/>
  <c r="AO181" i="8"/>
  <c r="AN181" i="8"/>
  <c r="AM181" i="8"/>
  <c r="AL181" i="8"/>
  <c r="AK181" i="8"/>
  <c r="AJ181" i="8"/>
  <c r="AI181" i="8"/>
  <c r="AH181" i="8"/>
  <c r="AG181" i="8"/>
  <c r="AF181" i="8"/>
  <c r="AE181" i="8"/>
  <c r="AD181" i="8"/>
  <c r="AC181" i="8"/>
  <c r="AB181" i="8"/>
  <c r="AA181" i="8"/>
  <c r="Z181" i="8"/>
  <c r="Y181" i="8"/>
  <c r="X181" i="8"/>
  <c r="W181" i="8"/>
  <c r="V181" i="8"/>
  <c r="U181" i="8"/>
  <c r="T181" i="8"/>
  <c r="AQ81" i="8"/>
  <c r="AP81" i="8"/>
  <c r="AO81" i="8"/>
  <c r="AN81" i="8"/>
  <c r="AM81" i="8"/>
  <c r="AL81" i="8"/>
  <c r="AK81" i="8"/>
  <c r="AJ81" i="8"/>
  <c r="AI81" i="8"/>
  <c r="AH81" i="8"/>
  <c r="AG81" i="8"/>
  <c r="AF81" i="8"/>
  <c r="AE81" i="8"/>
  <c r="AD81" i="8"/>
  <c r="AC81" i="8"/>
  <c r="AB81" i="8"/>
  <c r="AA81" i="8"/>
  <c r="Z81" i="8"/>
  <c r="Y81" i="8"/>
  <c r="X81" i="8"/>
  <c r="W81" i="8"/>
  <c r="V81" i="8"/>
  <c r="U81" i="8"/>
  <c r="T81" i="8"/>
  <c r="AQ80" i="8"/>
  <c r="AP80" i="8"/>
  <c r="AO80" i="8"/>
  <c r="AN80" i="8"/>
  <c r="AM80" i="8"/>
  <c r="AL80" i="8"/>
  <c r="AK80" i="8"/>
  <c r="AJ80" i="8"/>
  <c r="AI80" i="8"/>
  <c r="AH80" i="8"/>
  <c r="AG80" i="8"/>
  <c r="AF80" i="8"/>
  <c r="AE80" i="8"/>
  <c r="AD80" i="8"/>
  <c r="AC80" i="8"/>
  <c r="AB80" i="8"/>
  <c r="AA80" i="8"/>
  <c r="Z80" i="8"/>
  <c r="Y80" i="8"/>
  <c r="X80" i="8"/>
  <c r="W80" i="8"/>
  <c r="V80" i="8"/>
  <c r="U80" i="8"/>
  <c r="T80" i="8"/>
  <c r="AQ79" i="8"/>
  <c r="AP79" i="8"/>
  <c r="AO79" i="8"/>
  <c r="AN79" i="8"/>
  <c r="AM79" i="8"/>
  <c r="AL79" i="8"/>
  <c r="AK79" i="8"/>
  <c r="AJ79" i="8"/>
  <c r="AI79" i="8"/>
  <c r="AH79" i="8"/>
  <c r="AG79" i="8"/>
  <c r="AF79" i="8"/>
  <c r="AE79" i="8"/>
  <c r="AD79" i="8"/>
  <c r="AC79" i="8"/>
  <c r="AB79" i="8"/>
  <c r="AA79" i="8"/>
  <c r="Z79" i="8"/>
  <c r="Y79" i="8"/>
  <c r="X79" i="8"/>
  <c r="W79" i="8"/>
  <c r="V79" i="8"/>
  <c r="U79" i="8"/>
  <c r="T79" i="8"/>
  <c r="AQ78" i="8"/>
  <c r="AP78" i="8"/>
  <c r="AO78" i="8"/>
  <c r="AN78" i="8"/>
  <c r="AM78" i="8"/>
  <c r="AL78" i="8"/>
  <c r="AK78" i="8"/>
  <c r="AJ78" i="8"/>
  <c r="AI78" i="8"/>
  <c r="AH78" i="8"/>
  <c r="AG78" i="8"/>
  <c r="AF78" i="8"/>
  <c r="AE78" i="8"/>
  <c r="AD78" i="8"/>
  <c r="AC78" i="8"/>
  <c r="AB78" i="8"/>
  <c r="AA78" i="8"/>
  <c r="Z78" i="8"/>
  <c r="Y78" i="8"/>
  <c r="X78" i="8"/>
  <c r="W78" i="8"/>
  <c r="V78" i="8"/>
  <c r="U78" i="8"/>
  <c r="T78" i="8"/>
  <c r="AQ77" i="8"/>
  <c r="AP77" i="8"/>
  <c r="AO77" i="8"/>
  <c r="AN77" i="8"/>
  <c r="AM77" i="8"/>
  <c r="AL77" i="8"/>
  <c r="AK77" i="8"/>
  <c r="AJ77" i="8"/>
  <c r="AI77" i="8"/>
  <c r="AH77" i="8"/>
  <c r="AG77" i="8"/>
  <c r="AF77" i="8"/>
  <c r="AE77" i="8"/>
  <c r="AD77" i="8"/>
  <c r="AC77" i="8"/>
  <c r="AB77" i="8"/>
  <c r="AA77" i="8"/>
  <c r="Z77" i="8"/>
  <c r="Y77" i="8"/>
  <c r="X77" i="8"/>
  <c r="W77" i="8"/>
  <c r="V77" i="8"/>
  <c r="U77" i="8"/>
  <c r="T77" i="8"/>
  <c r="AQ186" i="8"/>
  <c r="AP186" i="8"/>
  <c r="AO186" i="8"/>
  <c r="AN186" i="8"/>
  <c r="AM186" i="8"/>
  <c r="AM33" i="8" s="1"/>
  <c r="AL186" i="8"/>
  <c r="AK186" i="8"/>
  <c r="AJ186" i="8"/>
  <c r="AJ33" i="8" s="1"/>
  <c r="AI186" i="8"/>
  <c r="AH186" i="8"/>
  <c r="AG186" i="8"/>
  <c r="AF186" i="8"/>
  <c r="AE186" i="8"/>
  <c r="AD186" i="8"/>
  <c r="AC186" i="8"/>
  <c r="AB186" i="8"/>
  <c r="AB33" i="8" s="1"/>
  <c r="AA186" i="8"/>
  <c r="Z186" i="8"/>
  <c r="Y186" i="8"/>
  <c r="X186" i="8"/>
  <c r="W186" i="8"/>
  <c r="V186" i="8"/>
  <c r="U186" i="8"/>
  <c r="T186" i="8"/>
  <c r="T33" i="8" s="1"/>
  <c r="AQ187" i="8"/>
  <c r="AP187" i="8"/>
  <c r="AO187" i="8"/>
  <c r="AN187" i="8"/>
  <c r="AM187" i="8"/>
  <c r="AM40" i="8" s="1"/>
  <c r="AL187" i="8"/>
  <c r="AK187" i="8"/>
  <c r="AJ187" i="8"/>
  <c r="AI187" i="8"/>
  <c r="AH187" i="8"/>
  <c r="AG187" i="8"/>
  <c r="AF187" i="8"/>
  <c r="AE187" i="8"/>
  <c r="AE40" i="8" s="1"/>
  <c r="AD187" i="8"/>
  <c r="AC187" i="8"/>
  <c r="AB187" i="8"/>
  <c r="AA187" i="8"/>
  <c r="Z187" i="8"/>
  <c r="Y187" i="8"/>
  <c r="X187" i="8"/>
  <c r="W187" i="8"/>
  <c r="W40" i="8" s="1"/>
  <c r="V187" i="8"/>
  <c r="U187" i="8"/>
  <c r="T187" i="8"/>
  <c r="AP59" i="7"/>
  <c r="AP37" i="7"/>
  <c r="AP34" i="7"/>
  <c r="C35" i="7"/>
  <c r="AI35" i="7" s="1"/>
  <c r="AR186" i="8" s="1"/>
  <c r="C38" i="7"/>
  <c r="AI38" i="7" s="1"/>
  <c r="AR187" i="8" s="1"/>
  <c r="W2" i="7"/>
  <c r="T2" i="7"/>
  <c r="N2" i="7"/>
  <c r="T36" i="7"/>
  <c r="T39" i="7"/>
  <c r="S36" i="7"/>
  <c r="S39" i="7"/>
  <c r="R36" i="7"/>
  <c r="R39" i="7"/>
  <c r="Q36" i="7"/>
  <c r="Q39" i="7"/>
  <c r="P36" i="7"/>
  <c r="P39" i="7"/>
  <c r="O36" i="7"/>
  <c r="O39" i="7"/>
  <c r="N36" i="7"/>
  <c r="N39" i="7"/>
  <c r="M36" i="7"/>
  <c r="M39" i="7"/>
  <c r="L36" i="7"/>
  <c r="L39" i="7"/>
  <c r="K36" i="7"/>
  <c r="K39" i="7"/>
  <c r="O22" i="7"/>
  <c r="N22" i="7"/>
  <c r="M22" i="7"/>
  <c r="L22" i="7"/>
  <c r="K22" i="7"/>
  <c r="AQ34" i="7"/>
  <c r="AQ35" i="7"/>
  <c r="AJ35" i="7" s="1"/>
  <c r="AS186" i="8" s="1"/>
  <c r="AS33" i="8" s="1"/>
  <c r="AQ37" i="7"/>
  <c r="AQ38" i="7"/>
  <c r="C62" i="7"/>
  <c r="C60" i="7"/>
  <c r="T41" i="7"/>
  <c r="S41" i="7"/>
  <c r="R41" i="7"/>
  <c r="Q41" i="7"/>
  <c r="P41" i="7"/>
  <c r="O41" i="7"/>
  <c r="N41" i="7"/>
  <c r="M41" i="7"/>
  <c r="L41" i="7"/>
  <c r="AP40" i="7"/>
  <c r="AH41" i="7"/>
  <c r="AG41" i="7"/>
  <c r="AF41" i="7"/>
  <c r="AE41" i="7"/>
  <c r="AD41" i="7"/>
  <c r="AC41" i="7"/>
  <c r="AB41" i="7"/>
  <c r="AA41" i="7"/>
  <c r="Z41" i="7"/>
  <c r="Y41" i="7"/>
  <c r="X41" i="7"/>
  <c r="W41" i="7"/>
  <c r="V41" i="7"/>
  <c r="U41" i="7"/>
  <c r="AP56" i="7"/>
  <c r="M78" i="8"/>
  <c r="N78" i="8" s="1"/>
  <c r="CQ1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14" i="8"/>
  <c r="CU117" i="7"/>
  <c r="X114" i="8" s="1"/>
  <c r="CT117" i="7"/>
  <c r="W114" i="8"/>
  <c r="CS117" i="7"/>
  <c r="V114" i="8"/>
  <c r="CR117" i="7"/>
  <c r="U114" i="8"/>
  <c r="CQ117" i="7"/>
  <c r="T114" i="8" s="1"/>
  <c r="CP117" i="7"/>
  <c r="S114" i="8"/>
  <c r="CO117" i="7"/>
  <c r="R114" i="8" s="1"/>
  <c r="G22" i="10"/>
  <c r="F22" i="10"/>
  <c r="E22" i="10"/>
  <c r="L114" i="8"/>
  <c r="DQ115" i="7"/>
  <c r="AS112" i="8"/>
  <c r="CU115" i="7"/>
  <c r="X112" i="8" s="1"/>
  <c r="CT115" i="7"/>
  <c r="W112" i="8"/>
  <c r="CS115" i="7"/>
  <c r="V112" i="8" s="1"/>
  <c r="CR115" i="7"/>
  <c r="U112" i="8"/>
  <c r="CQ115" i="7"/>
  <c r="T112" i="8" s="1"/>
  <c r="CP115" i="7"/>
  <c r="S112" i="8"/>
  <c r="CO115" i="7"/>
  <c r="R112" i="8" s="1"/>
  <c r="G21" i="10"/>
  <c r="F21" i="10"/>
  <c r="E21" i="10"/>
  <c r="L112" i="8"/>
  <c r="DQ100" i="7"/>
  <c r="AS97" i="8"/>
  <c r="CU100" i="7"/>
  <c r="X97" i="8" s="1"/>
  <c r="CT100" i="7"/>
  <c r="W97" i="8"/>
  <c r="CS100" i="7"/>
  <c r="V97" i="8" s="1"/>
  <c r="CR100" i="7"/>
  <c r="U97" i="8"/>
  <c r="CQ100" i="7"/>
  <c r="T97" i="8" s="1"/>
  <c r="CP100" i="7"/>
  <c r="S97" i="8"/>
  <c r="CO100" i="7"/>
  <c r="R97" i="8" s="1"/>
  <c r="G20" i="10"/>
  <c r="F20" i="10"/>
  <c r="E20" i="10"/>
  <c r="L97" i="8"/>
  <c r="DQ98" i="7"/>
  <c r="AS95" i="8"/>
  <c r="CU98" i="7"/>
  <c r="X95" i="8" s="1"/>
  <c r="CT98" i="7"/>
  <c r="W95" i="8"/>
  <c r="CS98" i="7"/>
  <c r="V95" i="8" s="1"/>
  <c r="CR98" i="7"/>
  <c r="U95" i="8"/>
  <c r="CQ98" i="7"/>
  <c r="T95" i="8" s="1"/>
  <c r="CP98" i="7"/>
  <c r="S95" i="8"/>
  <c r="CO98" i="7"/>
  <c r="R95" i="8" s="1"/>
  <c r="G19" i="10"/>
  <c r="F19" i="10"/>
  <c r="E19" i="10"/>
  <c r="L95" i="8"/>
  <c r="DQ96" i="7"/>
  <c r="AS93" i="8"/>
  <c r="CU96" i="7"/>
  <c r="X93" i="8" s="1"/>
  <c r="CT96" i="7"/>
  <c r="W93" i="8"/>
  <c r="CS96" i="7"/>
  <c r="V93" i="8" s="1"/>
  <c r="CR96" i="7"/>
  <c r="U93" i="8"/>
  <c r="CQ96" i="7"/>
  <c r="T93" i="8" s="1"/>
  <c r="CP96" i="7"/>
  <c r="S93" i="8"/>
  <c r="CO96" i="7"/>
  <c r="R93" i="8" s="1"/>
  <c r="G18" i="10"/>
  <c r="F18" i="10"/>
  <c r="E18" i="10"/>
  <c r="L93" i="8"/>
  <c r="L87" i="8"/>
  <c r="AS87" i="8"/>
  <c r="AS175" i="8"/>
  <c r="AR175" i="8"/>
  <c r="G17" i="10"/>
  <c r="F17" i="10"/>
  <c r="E17" i="10"/>
  <c r="AQ40" i="8"/>
  <c r="AP40" i="8"/>
  <c r="AO40" i="8"/>
  <c r="AN40" i="8"/>
  <c r="AL40" i="8"/>
  <c r="AK40" i="8"/>
  <c r="AJ40" i="8"/>
  <c r="AI40" i="8"/>
  <c r="AH40" i="8"/>
  <c r="AG40" i="8"/>
  <c r="AF40" i="8"/>
  <c r="AD40" i="8"/>
  <c r="AC40" i="8"/>
  <c r="AB40" i="8"/>
  <c r="AA40" i="8"/>
  <c r="Z40" i="8"/>
  <c r="Y40" i="8"/>
  <c r="X40" i="8"/>
  <c r="V40" i="8"/>
  <c r="U40" i="8"/>
  <c r="T40" i="8"/>
  <c r="G16" i="10"/>
  <c r="F16" i="10"/>
  <c r="E16" i="10"/>
  <c r="G15" i="10"/>
  <c r="F15" i="10"/>
  <c r="E15" i="10"/>
  <c r="AQ33" i="8"/>
  <c r="AP33" i="8"/>
  <c r="AO33" i="8"/>
  <c r="AN33" i="8"/>
  <c r="AL33" i="8"/>
  <c r="AK33" i="8"/>
  <c r="AI33" i="8"/>
  <c r="AH33" i="8"/>
  <c r="AG33" i="8"/>
  <c r="AF33" i="8"/>
  <c r="AE33" i="8"/>
  <c r="AD33" i="8"/>
  <c r="AC33" i="8"/>
  <c r="AA33" i="8"/>
  <c r="Z33" i="8"/>
  <c r="Y33" i="8"/>
  <c r="X33" i="8"/>
  <c r="W33" i="8"/>
  <c r="V33" i="8"/>
  <c r="U33"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4" i="7"/>
  <c r="AS121" i="8"/>
  <c r="CU124" i="7"/>
  <c r="X121" i="8" s="1"/>
  <c r="CT124" i="7"/>
  <c r="W121" i="8"/>
  <c r="CS124" i="7"/>
  <c r="V121" i="8" s="1"/>
  <c r="CR124" i="7"/>
  <c r="U121" i="8"/>
  <c r="CQ124" i="7"/>
  <c r="T121" i="8" s="1"/>
  <c r="CP124" i="7"/>
  <c r="S121" i="8"/>
  <c r="CO124" i="7"/>
  <c r="R121" i="8" s="1"/>
  <c r="DQ123" i="7"/>
  <c r="AS120" i="8"/>
  <c r="CU123" i="7"/>
  <c r="X120" i="8" s="1"/>
  <c r="CT123" i="7"/>
  <c r="W120" i="8"/>
  <c r="CS123" i="7"/>
  <c r="V120" i="8" s="1"/>
  <c r="CR123" i="7"/>
  <c r="U120" i="8"/>
  <c r="CQ123" i="7"/>
  <c r="T120" i="8" s="1"/>
  <c r="CP123" i="7"/>
  <c r="S120" i="8"/>
  <c r="CO123" i="7"/>
  <c r="R120" i="8" s="1"/>
  <c r="DQ122" i="7"/>
  <c r="AS119" i="8"/>
  <c r="CU122" i="7"/>
  <c r="X119" i="8" s="1"/>
  <c r="CT122" i="7"/>
  <c r="W119" i="8"/>
  <c r="CS122" i="7"/>
  <c r="V119" i="8" s="1"/>
  <c r="CR122" i="7"/>
  <c r="U119" i="8"/>
  <c r="CQ122" i="7"/>
  <c r="T119" i="8" s="1"/>
  <c r="CP122" i="7"/>
  <c r="S119" i="8"/>
  <c r="CO122" i="7"/>
  <c r="R119" i="8" s="1"/>
  <c r="DQ121" i="7"/>
  <c r="AS118" i="8"/>
  <c r="CU121" i="7"/>
  <c r="X118" i="8" s="1"/>
  <c r="CT121" i="7"/>
  <c r="W118" i="8"/>
  <c r="CS121" i="7"/>
  <c r="V118" i="8" s="1"/>
  <c r="CR121" i="7"/>
  <c r="U118" i="8"/>
  <c r="CQ121" i="7"/>
  <c r="T118" i="8" s="1"/>
  <c r="CP121" i="7"/>
  <c r="S118" i="8"/>
  <c r="CO121" i="7"/>
  <c r="R118" i="8" s="1"/>
  <c r="DQ120" i="7"/>
  <c r="AS117" i="8"/>
  <c r="CU120" i="7"/>
  <c r="X117" i="8" s="1"/>
  <c r="CT120" i="7"/>
  <c r="W117" i="8"/>
  <c r="CS120" i="7"/>
  <c r="V117" i="8" s="1"/>
  <c r="CR120" i="7"/>
  <c r="U117" i="8"/>
  <c r="CQ120" i="7"/>
  <c r="T117" i="8" s="1"/>
  <c r="CP120" i="7"/>
  <c r="S117" i="8"/>
  <c r="CO120" i="7"/>
  <c r="R117" i="8" s="1"/>
  <c r="DQ119" i="7"/>
  <c r="AS116" i="8"/>
  <c r="CU119" i="7"/>
  <c r="X116" i="8" s="1"/>
  <c r="CT119" i="7"/>
  <c r="W116" i="8"/>
  <c r="CS119" i="7"/>
  <c r="V116" i="8" s="1"/>
  <c r="CR119" i="7"/>
  <c r="U116" i="8"/>
  <c r="CQ119" i="7"/>
  <c r="T116" i="8" s="1"/>
  <c r="CP119" i="7"/>
  <c r="S116" i="8"/>
  <c r="CO119" i="7"/>
  <c r="R116" i="8" s="1"/>
  <c r="DQ118" i="7"/>
  <c r="AS115" i="8"/>
  <c r="CU118" i="7"/>
  <c r="X115" i="8" s="1"/>
  <c r="CT118" i="7"/>
  <c r="W115" i="8"/>
  <c r="CS118" i="7"/>
  <c r="V115" i="8" s="1"/>
  <c r="CR118" i="7"/>
  <c r="U115" i="8"/>
  <c r="CQ118" i="7"/>
  <c r="T115" i="8" s="1"/>
  <c r="CP118" i="7"/>
  <c r="S115" i="8"/>
  <c r="CO118" i="7"/>
  <c r="R115" i="8" s="1"/>
  <c r="DQ116" i="7"/>
  <c r="AS113" i="8"/>
  <c r="CU116" i="7"/>
  <c r="X113" i="8" s="1"/>
  <c r="CT116" i="7"/>
  <c r="W113" i="8"/>
  <c r="CS116" i="7"/>
  <c r="V113" i="8" s="1"/>
  <c r="CR116" i="7"/>
  <c r="U113" i="8"/>
  <c r="CQ116" i="7"/>
  <c r="T113" i="8" s="1"/>
  <c r="CP116" i="7"/>
  <c r="S113" i="8"/>
  <c r="CO116" i="7"/>
  <c r="R113" i="8" s="1"/>
  <c r="DQ114" i="7"/>
  <c r="AS111" i="8"/>
  <c r="CU114" i="7"/>
  <c r="X111" i="8" s="1"/>
  <c r="CT114" i="7"/>
  <c r="W111" i="8"/>
  <c r="CS114" i="7"/>
  <c r="V111" i="8" s="1"/>
  <c r="CR114" i="7"/>
  <c r="U111" i="8"/>
  <c r="CQ114" i="7"/>
  <c r="T111" i="8" s="1"/>
  <c r="CP114" i="7"/>
  <c r="S111" i="8"/>
  <c r="CO114" i="7"/>
  <c r="R111" i="8" s="1"/>
  <c r="DQ113" i="7"/>
  <c r="AS110" i="8"/>
  <c r="CU113" i="7"/>
  <c r="X110" i="8" s="1"/>
  <c r="CT113" i="7"/>
  <c r="W110" i="8"/>
  <c r="CS113" i="7"/>
  <c r="V110" i="8" s="1"/>
  <c r="CR113" i="7"/>
  <c r="U110" i="8"/>
  <c r="CQ113" i="7"/>
  <c r="T110" i="8" s="1"/>
  <c r="CP113" i="7"/>
  <c r="S110" i="8"/>
  <c r="CO113" i="7"/>
  <c r="R110" i="8" s="1"/>
  <c r="DQ112" i="7"/>
  <c r="AS109" i="8"/>
  <c r="CU112" i="7"/>
  <c r="X109" i="8" s="1"/>
  <c r="CT112" i="7"/>
  <c r="W109" i="8"/>
  <c r="CS112" i="7"/>
  <c r="V109" i="8" s="1"/>
  <c r="CR112" i="7"/>
  <c r="U109" i="8"/>
  <c r="CQ112" i="7"/>
  <c r="T109" i="8" s="1"/>
  <c r="CP112" i="7"/>
  <c r="S109" i="8"/>
  <c r="CO112" i="7"/>
  <c r="R109" i="8" s="1"/>
  <c r="DQ111" i="7"/>
  <c r="AS108" i="8"/>
  <c r="CU111" i="7"/>
  <c r="X108" i="8" s="1"/>
  <c r="CT111" i="7"/>
  <c r="W108" i="8"/>
  <c r="CS111" i="7"/>
  <c r="V108" i="8" s="1"/>
  <c r="CR111" i="7"/>
  <c r="U108" i="8"/>
  <c r="CQ111" i="7"/>
  <c r="T108" i="8" s="1"/>
  <c r="CP111" i="7"/>
  <c r="S108" i="8"/>
  <c r="CO111" i="7"/>
  <c r="R108" i="8" s="1"/>
  <c r="DQ110" i="7"/>
  <c r="AS107" i="8"/>
  <c r="CU110" i="7"/>
  <c r="X107" i="8" s="1"/>
  <c r="CT110" i="7"/>
  <c r="W107" i="8" s="1"/>
  <c r="CS110" i="7"/>
  <c r="V107" i="8" s="1"/>
  <c r="CR110" i="7"/>
  <c r="U107" i="8"/>
  <c r="CQ110" i="7"/>
  <c r="T107" i="8" s="1"/>
  <c r="CP110" i="7"/>
  <c r="S107" i="8" s="1"/>
  <c r="CO110" i="7"/>
  <c r="R107" i="8" s="1"/>
  <c r="DQ109" i="7"/>
  <c r="AS106" i="8"/>
  <c r="CU109" i="7"/>
  <c r="X106" i="8" s="1"/>
  <c r="CT109" i="7"/>
  <c r="W106" i="8" s="1"/>
  <c r="CS109" i="7"/>
  <c r="V106" i="8" s="1"/>
  <c r="CR109" i="7"/>
  <c r="U106" i="8"/>
  <c r="CQ109" i="7"/>
  <c r="T106" i="8" s="1"/>
  <c r="CP109" i="7"/>
  <c r="S106" i="8" s="1"/>
  <c r="CO109" i="7"/>
  <c r="R106" i="8" s="1"/>
  <c r="DQ108" i="7"/>
  <c r="AS105" i="8"/>
  <c r="CU108" i="7"/>
  <c r="X105" i="8" s="1"/>
  <c r="CT108" i="7"/>
  <c r="W105" i="8" s="1"/>
  <c r="CS108" i="7"/>
  <c r="V105" i="8" s="1"/>
  <c r="CR108" i="7"/>
  <c r="U105" i="8"/>
  <c r="CQ108" i="7"/>
  <c r="T105" i="8" s="1"/>
  <c r="CP108" i="7"/>
  <c r="S105" i="8" s="1"/>
  <c r="CO108" i="7"/>
  <c r="R105" i="8" s="1"/>
  <c r="DQ107" i="7"/>
  <c r="AS104" i="8"/>
  <c r="CU107" i="7"/>
  <c r="X104" i="8" s="1"/>
  <c r="CT107" i="7"/>
  <c r="W104" i="8" s="1"/>
  <c r="CS107" i="7"/>
  <c r="V104" i="8" s="1"/>
  <c r="CR107" i="7"/>
  <c r="U104" i="8"/>
  <c r="CQ107" i="7"/>
  <c r="T104" i="8" s="1"/>
  <c r="CP107" i="7"/>
  <c r="S104" i="8" s="1"/>
  <c r="CO107" i="7"/>
  <c r="R104" i="8" s="1"/>
  <c r="DQ106" i="7"/>
  <c r="AS103" i="8"/>
  <c r="CU106" i="7"/>
  <c r="X103" i="8" s="1"/>
  <c r="CT106" i="7"/>
  <c r="W103" i="8" s="1"/>
  <c r="CS106" i="7"/>
  <c r="V103" i="8" s="1"/>
  <c r="CR106" i="7"/>
  <c r="U103" i="8"/>
  <c r="CQ106" i="7"/>
  <c r="T103" i="8" s="1"/>
  <c r="CP106" i="7"/>
  <c r="S103" i="8" s="1"/>
  <c r="CO106" i="7"/>
  <c r="R103" i="8" s="1"/>
  <c r="DQ105" i="7"/>
  <c r="AS102" i="8"/>
  <c r="CU105" i="7"/>
  <c r="X102" i="8" s="1"/>
  <c r="CT105" i="7"/>
  <c r="W102" i="8" s="1"/>
  <c r="CS105" i="7"/>
  <c r="V102" i="8" s="1"/>
  <c r="CR105" i="7"/>
  <c r="U102" i="8"/>
  <c r="CQ105" i="7"/>
  <c r="T102" i="8" s="1"/>
  <c r="CP105" i="7"/>
  <c r="S102" i="8" s="1"/>
  <c r="CO105" i="7"/>
  <c r="R102" i="8" s="1"/>
  <c r="DQ104" i="7"/>
  <c r="AS101" i="8"/>
  <c r="CU104" i="7"/>
  <c r="X101" i="8" s="1"/>
  <c r="CT104" i="7"/>
  <c r="W101" i="8" s="1"/>
  <c r="CS104" i="7"/>
  <c r="V101" i="8" s="1"/>
  <c r="CR104" i="7"/>
  <c r="U101" i="8"/>
  <c r="CQ104" i="7"/>
  <c r="T101" i="8" s="1"/>
  <c r="CP104" i="7"/>
  <c r="S101" i="8" s="1"/>
  <c r="CO104" i="7"/>
  <c r="R101" i="8" s="1"/>
  <c r="DQ103" i="7"/>
  <c r="AS100" i="8"/>
  <c r="CU103" i="7"/>
  <c r="X100" i="8" s="1"/>
  <c r="CT103" i="7"/>
  <c r="W100" i="8" s="1"/>
  <c r="CS103" i="7"/>
  <c r="V100" i="8" s="1"/>
  <c r="CR103" i="7"/>
  <c r="U100" i="8"/>
  <c r="CQ103" i="7"/>
  <c r="T100" i="8" s="1"/>
  <c r="CP103" i="7"/>
  <c r="S100" i="8" s="1"/>
  <c r="CO103" i="7"/>
  <c r="R100" i="8" s="1"/>
  <c r="DQ102" i="7"/>
  <c r="AS99" i="8"/>
  <c r="CU102" i="7"/>
  <c r="X99" i="8" s="1"/>
  <c r="CT102" i="7"/>
  <c r="W99" i="8" s="1"/>
  <c r="CS102" i="7"/>
  <c r="V99" i="8" s="1"/>
  <c r="CR102" i="7"/>
  <c r="U99" i="8"/>
  <c r="CQ102" i="7"/>
  <c r="T99" i="8" s="1"/>
  <c r="CP102" i="7"/>
  <c r="S99" i="8" s="1"/>
  <c r="CO102" i="7"/>
  <c r="R99" i="8" s="1"/>
  <c r="DQ101" i="7"/>
  <c r="AS98" i="8"/>
  <c r="CU101" i="7"/>
  <c r="X98" i="8" s="1"/>
  <c r="CT101" i="7"/>
  <c r="W98" i="8" s="1"/>
  <c r="CS101" i="7"/>
  <c r="V98" i="8" s="1"/>
  <c r="CR101" i="7"/>
  <c r="U98" i="8"/>
  <c r="CQ101" i="7"/>
  <c r="T98" i="8" s="1"/>
  <c r="CP101" i="7"/>
  <c r="S98" i="8" s="1"/>
  <c r="CO101" i="7"/>
  <c r="R98" i="8" s="1"/>
  <c r="DQ99" i="7"/>
  <c r="AS96" i="8"/>
  <c r="CU99" i="7"/>
  <c r="X96" i="8" s="1"/>
  <c r="CT99" i="7"/>
  <c r="W96" i="8" s="1"/>
  <c r="CS99" i="7"/>
  <c r="V96" i="8" s="1"/>
  <c r="CR99" i="7"/>
  <c r="U96" i="8"/>
  <c r="CQ99" i="7"/>
  <c r="T96" i="8" s="1"/>
  <c r="CP99" i="7"/>
  <c r="S96" i="8" s="1"/>
  <c r="CO99" i="7"/>
  <c r="R96" i="8" s="1"/>
  <c r="DQ97" i="7"/>
  <c r="AS94" i="8"/>
  <c r="CU97" i="7"/>
  <c r="X94" i="8" s="1"/>
  <c r="CT97" i="7"/>
  <c r="W94" i="8" s="1"/>
  <c r="CS97" i="7"/>
  <c r="V94" i="8" s="1"/>
  <c r="CR97" i="7"/>
  <c r="U94" i="8"/>
  <c r="CQ97" i="7"/>
  <c r="T94" i="8" s="1"/>
  <c r="CP97" i="7"/>
  <c r="S94" i="8" s="1"/>
  <c r="CO97" i="7"/>
  <c r="R94" i="8" s="1"/>
  <c r="L121" i="8"/>
  <c r="L120" i="8"/>
  <c r="L119" i="8"/>
  <c r="L118" i="8"/>
  <c r="L117" i="8"/>
  <c r="L116" i="8"/>
  <c r="L115" i="8"/>
  <c r="L113" i="8"/>
  <c r="L111" i="8"/>
  <c r="L110" i="8"/>
  <c r="L109" i="8"/>
  <c r="L108" i="8"/>
  <c r="L107" i="8"/>
  <c r="L106" i="8"/>
  <c r="L105" i="8"/>
  <c r="L104" i="8"/>
  <c r="L103" i="8"/>
  <c r="L102" i="8"/>
  <c r="L101" i="8"/>
  <c r="L100" i="8"/>
  <c r="L99" i="8"/>
  <c r="L98" i="8"/>
  <c r="L96" i="8"/>
  <c r="L94" i="8"/>
  <c r="L92" i="8"/>
  <c r="L91" i="8"/>
  <c r="AR91" i="8" s="1"/>
  <c r="L90" i="8"/>
  <c r="L89" i="8"/>
  <c r="L88" i="8"/>
  <c r="L86" i="8"/>
  <c r="L85" i="8"/>
  <c r="L84" i="8"/>
  <c r="AS84" i="8" s="1"/>
  <c r="L83" i="8"/>
  <c r="L82" i="8"/>
  <c r="L76" i="8"/>
  <c r="L75" i="8"/>
  <c r="L74" i="8"/>
  <c r="L73"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B1" i="10"/>
  <c r="B4" i="10"/>
  <c r="B3" i="10"/>
  <c r="B2" i="10"/>
  <c r="D48" i="8"/>
  <c r="C48" i="8"/>
  <c r="B48" i="8"/>
  <c r="D47" i="8"/>
  <c r="C47" i="8"/>
  <c r="B47" i="8"/>
  <c r="B8" i="7"/>
  <c r="AO6" i="7"/>
  <c r="K2" i="7"/>
  <c r="E2" i="7"/>
  <c r="B2" i="7"/>
  <c r="AS34" i="8"/>
  <c r="AR34" i="8"/>
  <c r="AS27" i="8"/>
  <c r="AR27" i="8"/>
  <c r="AR84" i="8"/>
  <c r="AS39" i="8"/>
  <c r="AR39" i="8"/>
  <c r="AS38" i="8"/>
  <c r="AR38" i="8"/>
  <c r="AS37" i="8"/>
  <c r="AR37" i="8"/>
  <c r="AS36" i="8"/>
  <c r="AR36" i="8"/>
  <c r="AS35" i="8"/>
  <c r="AR35" i="8"/>
  <c r="AS32" i="8"/>
  <c r="AR32" i="8"/>
  <c r="AS31" i="8"/>
  <c r="AR31" i="8"/>
  <c r="AS30" i="8"/>
  <c r="AR30" i="8"/>
  <c r="AS29" i="8"/>
  <c r="AR29" i="8"/>
  <c r="AS28" i="8"/>
  <c r="AR28" i="8"/>
  <c r="DP124" i="7"/>
  <c r="AR121" i="8"/>
  <c r="DO124" i="7"/>
  <c r="DN124" i="7"/>
  <c r="AQ121" i="8" s="1"/>
  <c r="DM124" i="7"/>
  <c r="AP121" i="8" s="1"/>
  <c r="DL124" i="7"/>
  <c r="AO121" i="8" s="1"/>
  <c r="DK124" i="7"/>
  <c r="AN121" i="8"/>
  <c r="DJ124" i="7"/>
  <c r="AM121" i="8" s="1"/>
  <c r="DI124" i="7"/>
  <c r="AL121" i="8" s="1"/>
  <c r="DH124" i="7"/>
  <c r="AK121" i="8" s="1"/>
  <c r="DG124" i="7"/>
  <c r="AJ121" i="8" s="1"/>
  <c r="DF124" i="7"/>
  <c r="AI121" i="8" s="1"/>
  <c r="DE124" i="7"/>
  <c r="AH121" i="8" s="1"/>
  <c r="DD124" i="7"/>
  <c r="AG121" i="8" s="1"/>
  <c r="DC124" i="7"/>
  <c r="AF121" i="8"/>
  <c r="DB124" i="7"/>
  <c r="AE121" i="8" s="1"/>
  <c r="DA124" i="7"/>
  <c r="AD121" i="8" s="1"/>
  <c r="CZ124" i="7"/>
  <c r="AC121" i="8" s="1"/>
  <c r="CY124" i="7"/>
  <c r="AB121" i="8" s="1"/>
  <c r="CX124" i="7"/>
  <c r="AA121" i="8" s="1"/>
  <c r="CW124" i="7"/>
  <c r="Z121" i="8" s="1"/>
  <c r="CV124" i="7"/>
  <c r="Y121" i="8" s="1"/>
  <c r="DP123" i="7"/>
  <c r="AR120" i="8"/>
  <c r="DO123" i="7"/>
  <c r="DN123" i="7"/>
  <c r="AQ120" i="8"/>
  <c r="DM123" i="7"/>
  <c r="AP120" i="8"/>
  <c r="DL123" i="7"/>
  <c r="AO120" i="8"/>
  <c r="DK123" i="7"/>
  <c r="AN120" i="8" s="1"/>
  <c r="DJ123" i="7"/>
  <c r="AM120" i="8"/>
  <c r="DI123" i="7"/>
  <c r="AL120" i="8"/>
  <c r="DH123" i="7"/>
  <c r="AK120" i="8"/>
  <c r="DG123" i="7"/>
  <c r="AJ120" i="8" s="1"/>
  <c r="DF123" i="7"/>
  <c r="AI120" i="8"/>
  <c r="DE123" i="7"/>
  <c r="AH120" i="8"/>
  <c r="DD123" i="7"/>
  <c r="AG120" i="8"/>
  <c r="DC123" i="7"/>
  <c r="AF120" i="8" s="1"/>
  <c r="DB123" i="7"/>
  <c r="AE120" i="8"/>
  <c r="DA123" i="7"/>
  <c r="AD120" i="8"/>
  <c r="CZ123" i="7"/>
  <c r="AC120" i="8"/>
  <c r="CY123" i="7"/>
  <c r="AB120" i="8" s="1"/>
  <c r="CX123" i="7"/>
  <c r="AA120" i="8"/>
  <c r="CW123" i="7"/>
  <c r="Z120" i="8"/>
  <c r="CV123" i="7"/>
  <c r="Y120" i="8"/>
  <c r="DP122" i="7"/>
  <c r="AR119" i="8" s="1"/>
  <c r="DO122" i="7"/>
  <c r="DN122" i="7"/>
  <c r="AQ119" i="8" s="1"/>
  <c r="DM122" i="7"/>
  <c r="AP119" i="8" s="1"/>
  <c r="DL122" i="7"/>
  <c r="AO119" i="8" s="1"/>
  <c r="DK122" i="7"/>
  <c r="AN119" i="8" s="1"/>
  <c r="DJ122" i="7"/>
  <c r="AM119" i="8" s="1"/>
  <c r="DI122" i="7"/>
  <c r="AL119" i="8" s="1"/>
  <c r="DH122" i="7"/>
  <c r="AK119" i="8"/>
  <c r="DG122" i="7"/>
  <c r="AJ119" i="8" s="1"/>
  <c r="DF122" i="7"/>
  <c r="AI119" i="8" s="1"/>
  <c r="DE122" i="7"/>
  <c r="AH119" i="8" s="1"/>
  <c r="DD122" i="7"/>
  <c r="AG119" i="8" s="1"/>
  <c r="DC122" i="7"/>
  <c r="AF119" i="8" s="1"/>
  <c r="DB122" i="7"/>
  <c r="AE119" i="8" s="1"/>
  <c r="DA122" i="7"/>
  <c r="AD119" i="8" s="1"/>
  <c r="CZ122" i="7"/>
  <c r="AC119" i="8" s="1"/>
  <c r="CY122" i="7"/>
  <c r="AB119" i="8" s="1"/>
  <c r="CX122" i="7"/>
  <c r="AA119" i="8" s="1"/>
  <c r="CW122" i="7"/>
  <c r="Z119" i="8" s="1"/>
  <c r="CV122" i="7"/>
  <c r="Y119" i="8"/>
  <c r="DP121" i="7"/>
  <c r="AR118" i="8" s="1"/>
  <c r="DO121" i="7"/>
  <c r="DN121" i="7"/>
  <c r="AQ118" i="8"/>
  <c r="DM121" i="7"/>
  <c r="AP118" i="8"/>
  <c r="DL121" i="7"/>
  <c r="AO118" i="8" s="1"/>
  <c r="DK121" i="7"/>
  <c r="AN118" i="8"/>
  <c r="DJ121" i="7"/>
  <c r="AM118" i="8"/>
  <c r="DI121" i="7"/>
  <c r="AL118" i="8"/>
  <c r="DH121" i="7"/>
  <c r="AK118" i="8" s="1"/>
  <c r="DG121" i="7"/>
  <c r="AJ118" i="8"/>
  <c r="DF121" i="7"/>
  <c r="AI118" i="8"/>
  <c r="DE121" i="7"/>
  <c r="AH118" i="8"/>
  <c r="DD121" i="7"/>
  <c r="AG118" i="8" s="1"/>
  <c r="DC121" i="7"/>
  <c r="AF118" i="8"/>
  <c r="DB121" i="7"/>
  <c r="AE118" i="8"/>
  <c r="DA121" i="7"/>
  <c r="AD118" i="8"/>
  <c r="CZ121" i="7"/>
  <c r="AC118" i="8" s="1"/>
  <c r="CY121" i="7"/>
  <c r="AB118" i="8"/>
  <c r="CX121" i="7"/>
  <c r="AA118" i="8"/>
  <c r="CW121" i="7"/>
  <c r="Z118" i="8"/>
  <c r="CV121" i="7"/>
  <c r="Y118" i="8" s="1"/>
  <c r="DP120" i="7"/>
  <c r="AR117" i="8"/>
  <c r="DO120" i="7"/>
  <c r="DN120" i="7"/>
  <c r="AQ117" i="8" s="1"/>
  <c r="DM120" i="7"/>
  <c r="AP117" i="8" s="1"/>
  <c r="DL120" i="7"/>
  <c r="AO117" i="8" s="1"/>
  <c r="DK120" i="7"/>
  <c r="AN117" i="8" s="1"/>
  <c r="DJ120" i="7"/>
  <c r="AM117" i="8" s="1"/>
  <c r="DI120" i="7"/>
  <c r="AL117" i="8" s="1"/>
  <c r="DH120" i="7"/>
  <c r="AK117" i="8" s="1"/>
  <c r="DG120" i="7"/>
  <c r="AJ117" i="8" s="1"/>
  <c r="DF120" i="7"/>
  <c r="AI117" i="8" s="1"/>
  <c r="DE120" i="7"/>
  <c r="AH117" i="8" s="1"/>
  <c r="DD120" i="7"/>
  <c r="AG117" i="8" s="1"/>
  <c r="DC120" i="7"/>
  <c r="AF117" i="8" s="1"/>
  <c r="DB120" i="7"/>
  <c r="AE117" i="8" s="1"/>
  <c r="DA120" i="7"/>
  <c r="AD117" i="8"/>
  <c r="CZ120" i="7"/>
  <c r="AC117" i="8" s="1"/>
  <c r="CY120" i="7"/>
  <c r="AB117" i="8" s="1"/>
  <c r="CX120" i="7"/>
  <c r="AA117" i="8" s="1"/>
  <c r="CW120" i="7"/>
  <c r="Z117" i="8"/>
  <c r="CV120" i="7"/>
  <c r="Y117" i="8" s="1"/>
  <c r="K118" i="7"/>
  <c r="K119" i="7"/>
  <c r="DP119" i="7"/>
  <c r="AR116" i="8" s="1"/>
  <c r="DO119" i="7"/>
  <c r="DN119" i="7"/>
  <c r="AQ116" i="8" s="1"/>
  <c r="DM119" i="7"/>
  <c r="AP116" i="8"/>
  <c r="DL119" i="7"/>
  <c r="AO116" i="8"/>
  <c r="DK119" i="7"/>
  <c r="AN116" i="8"/>
  <c r="DJ119" i="7"/>
  <c r="AM116" i="8" s="1"/>
  <c r="DI119" i="7"/>
  <c r="AL116" i="8"/>
  <c r="DH119" i="7"/>
  <c r="AK116" i="8"/>
  <c r="DG119" i="7"/>
  <c r="AJ116" i="8"/>
  <c r="DF119" i="7"/>
  <c r="AI116" i="8" s="1"/>
  <c r="DE119" i="7"/>
  <c r="AH116" i="8"/>
  <c r="DD119" i="7"/>
  <c r="AG116" i="8"/>
  <c r="DC119" i="7"/>
  <c r="AF116" i="8"/>
  <c r="DB119" i="7"/>
  <c r="AE116" i="8" s="1"/>
  <c r="DA119" i="7"/>
  <c r="AD116" i="8"/>
  <c r="CZ119" i="7"/>
  <c r="AC116" i="8"/>
  <c r="CY119" i="7"/>
  <c r="AB116" i="8"/>
  <c r="CX119" i="7"/>
  <c r="AA116" i="8" s="1"/>
  <c r="CW119" i="7"/>
  <c r="Z116" i="8"/>
  <c r="CV119" i="7"/>
  <c r="Y116" i="8"/>
  <c r="DP118" i="7"/>
  <c r="AR115" i="8"/>
  <c r="DO118" i="7"/>
  <c r="DN118" i="7"/>
  <c r="AQ115" i="8" s="1"/>
  <c r="DM118" i="7"/>
  <c r="AP115" i="8" s="1"/>
  <c r="DL118" i="7"/>
  <c r="AO115" i="8" s="1"/>
  <c r="DK118" i="7"/>
  <c r="AN115" i="8"/>
  <c r="DJ118" i="7"/>
  <c r="AM115" i="8" s="1"/>
  <c r="DI118" i="7"/>
  <c r="AL115" i="8" s="1"/>
  <c r="DH118" i="7"/>
  <c r="AK115" i="8" s="1"/>
  <c r="DG118" i="7"/>
  <c r="AJ115" i="8"/>
  <c r="DF118" i="7"/>
  <c r="AI115" i="8" s="1"/>
  <c r="DE118" i="7"/>
  <c r="AH115" i="8" s="1"/>
  <c r="DD118" i="7"/>
  <c r="AG115" i="8" s="1"/>
  <c r="DC118" i="7"/>
  <c r="AF115" i="8" s="1"/>
  <c r="DB118" i="7"/>
  <c r="AE115" i="8" s="1"/>
  <c r="DA118" i="7"/>
  <c r="AD115" i="8" s="1"/>
  <c r="CZ118" i="7"/>
  <c r="AC115" i="8" s="1"/>
  <c r="CY118" i="7"/>
  <c r="AB115" i="8"/>
  <c r="CX118" i="7"/>
  <c r="AA115" i="8" s="1"/>
  <c r="CW118" i="7"/>
  <c r="Z115" i="8" s="1"/>
  <c r="CV118" i="7"/>
  <c r="Y115" i="8" s="1"/>
  <c r="DP117" i="7"/>
  <c r="AR114" i="8" s="1"/>
  <c r="DO117" i="7"/>
  <c r="DN117" i="7"/>
  <c r="AQ114" i="8"/>
  <c r="DM117" i="7"/>
  <c r="AP114" i="8"/>
  <c r="DL117" i="7"/>
  <c r="AO114" i="8"/>
  <c r="DK117" i="7"/>
  <c r="AN114" i="8"/>
  <c r="DJ117" i="7"/>
  <c r="AM114" i="8"/>
  <c r="DI117" i="7"/>
  <c r="AL114" i="8"/>
  <c r="DH117" i="7"/>
  <c r="AK114" i="8"/>
  <c r="DG117" i="7"/>
  <c r="AJ114" i="8"/>
  <c r="DF117" i="7"/>
  <c r="AI114" i="8"/>
  <c r="DE117" i="7"/>
  <c r="AH114" i="8"/>
  <c r="DD117" i="7"/>
  <c r="AG114" i="8"/>
  <c r="DC117" i="7"/>
  <c r="AF114" i="8"/>
  <c r="DB117" i="7"/>
  <c r="AE114" i="8"/>
  <c r="DA117" i="7"/>
  <c r="AD114" i="8"/>
  <c r="CZ117" i="7"/>
  <c r="AC114" i="8"/>
  <c r="CY117" i="7"/>
  <c r="AB114" i="8"/>
  <c r="CX117" i="7"/>
  <c r="AA114" i="8"/>
  <c r="CW117" i="7"/>
  <c r="Z114" i="8"/>
  <c r="CV117" i="7"/>
  <c r="Y114" i="8"/>
  <c r="DP116" i="7"/>
  <c r="AR113" i="8"/>
  <c r="DO116" i="7"/>
  <c r="DN116" i="7"/>
  <c r="AQ113" i="8"/>
  <c r="DM116" i="7"/>
  <c r="AP113" i="8" s="1"/>
  <c r="DL116" i="7"/>
  <c r="AO113" i="8" s="1"/>
  <c r="DK116" i="7"/>
  <c r="AN113" i="8"/>
  <c r="DJ116" i="7"/>
  <c r="AM113" i="8"/>
  <c r="DI116" i="7"/>
  <c r="AL113" i="8" s="1"/>
  <c r="DH116" i="7"/>
  <c r="AK113" i="8" s="1"/>
  <c r="DG116" i="7"/>
  <c r="AJ113" i="8" s="1"/>
  <c r="DF116" i="7"/>
  <c r="AI113" i="8" s="1"/>
  <c r="DE116" i="7"/>
  <c r="AH113" i="8" s="1"/>
  <c r="DD116" i="7"/>
  <c r="AG113" i="8" s="1"/>
  <c r="DC116" i="7"/>
  <c r="AF113" i="8" s="1"/>
  <c r="DB116" i="7"/>
  <c r="AE113" i="8"/>
  <c r="DA116" i="7"/>
  <c r="AD113" i="8"/>
  <c r="CZ116" i="7"/>
  <c r="AC113" i="8"/>
  <c r="CY116" i="7"/>
  <c r="AB113" i="8" s="1"/>
  <c r="CX116" i="7"/>
  <c r="AA113" i="8"/>
  <c r="CW116" i="7"/>
  <c r="Z113" i="8"/>
  <c r="CV116" i="7"/>
  <c r="Y113" i="8" s="1"/>
  <c r="DP115" i="7"/>
  <c r="AR112" i="8" s="1"/>
  <c r="DO115" i="7"/>
  <c r="DN115" i="7"/>
  <c r="AQ112" i="8" s="1"/>
  <c r="DM115" i="7"/>
  <c r="AP112" i="8"/>
  <c r="DL115" i="7"/>
  <c r="AO112" i="8" s="1"/>
  <c r="DK115" i="7"/>
  <c r="AN112" i="8" s="1"/>
  <c r="DJ115" i="7"/>
  <c r="AM112" i="8" s="1"/>
  <c r="DI115" i="7"/>
  <c r="AL112" i="8"/>
  <c r="DH115" i="7"/>
  <c r="AK112" i="8" s="1"/>
  <c r="DG115" i="7"/>
  <c r="AJ112" i="8" s="1"/>
  <c r="DF115" i="7"/>
  <c r="AI112" i="8" s="1"/>
  <c r="DE115" i="7"/>
  <c r="AH112" i="8"/>
  <c r="DD115" i="7"/>
  <c r="AG112" i="8" s="1"/>
  <c r="DC115" i="7"/>
  <c r="AF112" i="8" s="1"/>
  <c r="DB115" i="7"/>
  <c r="AE112" i="8" s="1"/>
  <c r="DA115" i="7"/>
  <c r="AD112" i="8"/>
  <c r="CZ115" i="7"/>
  <c r="AC112" i="8" s="1"/>
  <c r="CY115" i="7"/>
  <c r="AB112" i="8" s="1"/>
  <c r="CX115" i="7"/>
  <c r="AA112" i="8" s="1"/>
  <c r="CW115" i="7"/>
  <c r="Z112" i="8"/>
  <c r="CV115" i="7"/>
  <c r="Y112" i="8" s="1"/>
  <c r="DP114" i="7"/>
  <c r="AR111" i="8" s="1"/>
  <c r="DO114" i="7"/>
  <c r="DN114" i="7"/>
  <c r="AQ111" i="8"/>
  <c r="DM114" i="7"/>
  <c r="AP111" i="8" s="1"/>
  <c r="DL114" i="7"/>
  <c r="AO111" i="8" s="1"/>
  <c r="DK114" i="7"/>
  <c r="AN111" i="8"/>
  <c r="DJ114" i="7"/>
  <c r="AM111" i="8"/>
  <c r="DI114" i="7"/>
  <c r="AL111" i="8" s="1"/>
  <c r="DH114" i="7"/>
  <c r="AK111" i="8" s="1"/>
  <c r="DG114" i="7"/>
  <c r="AJ111" i="8"/>
  <c r="DF114" i="7"/>
  <c r="AI111" i="8"/>
  <c r="DE114" i="7"/>
  <c r="AH111" i="8" s="1"/>
  <c r="DD114" i="7"/>
  <c r="AG111" i="8" s="1"/>
  <c r="DC114" i="7"/>
  <c r="AF111" i="8"/>
  <c r="DB114" i="7"/>
  <c r="AE111" i="8"/>
  <c r="DA114" i="7"/>
  <c r="AD111" i="8"/>
  <c r="CZ114" i="7"/>
  <c r="AC111" i="8" s="1"/>
  <c r="CY114" i="7"/>
  <c r="AB111" i="8"/>
  <c r="CX114" i="7"/>
  <c r="AA111" i="8"/>
  <c r="CW114" i="7"/>
  <c r="Z111" i="8"/>
  <c r="CV114" i="7"/>
  <c r="Y111" i="8" s="1"/>
  <c r="DP113" i="7"/>
  <c r="AR110" i="8"/>
  <c r="DO113" i="7"/>
  <c r="DN113" i="7"/>
  <c r="AQ110" i="8"/>
  <c r="DM113" i="7"/>
  <c r="AP110" i="8" s="1"/>
  <c r="DL113" i="7"/>
  <c r="AO110" i="8" s="1"/>
  <c r="DK113" i="7"/>
  <c r="AN110" i="8" s="1"/>
  <c r="DJ113" i="7"/>
  <c r="AM110" i="8"/>
  <c r="DI113" i="7"/>
  <c r="AL110" i="8" s="1"/>
  <c r="DH113" i="7"/>
  <c r="AK110" i="8" s="1"/>
  <c r="DG113" i="7"/>
  <c r="AJ110" i="8" s="1"/>
  <c r="DF113" i="7"/>
  <c r="AI110" i="8"/>
  <c r="DE113" i="7"/>
  <c r="AH110" i="8" s="1"/>
  <c r="DD113" i="7"/>
  <c r="AG110" i="8" s="1"/>
  <c r="DC113" i="7"/>
  <c r="AF110" i="8" s="1"/>
  <c r="DB113" i="7"/>
  <c r="AE110" i="8"/>
  <c r="DA113" i="7"/>
  <c r="AD110" i="8" s="1"/>
  <c r="CZ113" i="7"/>
  <c r="AC110" i="8" s="1"/>
  <c r="CY113" i="7"/>
  <c r="AB110" i="8" s="1"/>
  <c r="CX113" i="7"/>
  <c r="AA110" i="8"/>
  <c r="CW113" i="7"/>
  <c r="Z110" i="8" s="1"/>
  <c r="CV113" i="7"/>
  <c r="Y110" i="8" s="1"/>
  <c r="DP112" i="7"/>
  <c r="AR109" i="8" s="1"/>
  <c r="DO112" i="7"/>
  <c r="DN112" i="7"/>
  <c r="AQ109" i="8"/>
  <c r="DM112" i="7"/>
  <c r="AP109" i="8" s="1"/>
  <c r="DL112" i="7"/>
  <c r="AO109" i="8"/>
  <c r="DK112" i="7"/>
  <c r="AN109" i="8"/>
  <c r="DJ112" i="7"/>
  <c r="AM109" i="8"/>
  <c r="DI112" i="7"/>
  <c r="AL109" i="8" s="1"/>
  <c r="DH112" i="7"/>
  <c r="AK109" i="8"/>
  <c r="DG112" i="7"/>
  <c r="AJ109" i="8"/>
  <c r="DF112" i="7"/>
  <c r="AI109" i="8"/>
  <c r="DE112" i="7"/>
  <c r="AH109" i="8" s="1"/>
  <c r="DD112" i="7"/>
  <c r="AG109" i="8"/>
  <c r="DC112" i="7"/>
  <c r="AF109" i="8"/>
  <c r="DB112" i="7"/>
  <c r="AE109" i="8" s="1"/>
  <c r="DA112" i="7"/>
  <c r="AD109" i="8" s="1"/>
  <c r="CZ112" i="7"/>
  <c r="AC109" i="8"/>
  <c r="CY112" i="7"/>
  <c r="AB109" i="8"/>
  <c r="CX112" i="7"/>
  <c r="AA109" i="8" s="1"/>
  <c r="CW112" i="7"/>
  <c r="Z109" i="8" s="1"/>
  <c r="CV112" i="7"/>
  <c r="Y109" i="8"/>
  <c r="DP111" i="7"/>
  <c r="AR108" i="8"/>
  <c r="DO111" i="7"/>
  <c r="DN111" i="7"/>
  <c r="AQ108" i="8" s="1"/>
  <c r="DM111" i="7"/>
  <c r="AP108" i="8" s="1"/>
  <c r="DL111" i="7"/>
  <c r="AO108" i="8" s="1"/>
  <c r="DK111" i="7"/>
  <c r="AN108" i="8"/>
  <c r="DJ111" i="7"/>
  <c r="AM108" i="8" s="1"/>
  <c r="DI111" i="7"/>
  <c r="AL108" i="8" s="1"/>
  <c r="DH111" i="7"/>
  <c r="AK108" i="8" s="1"/>
  <c r="DG111" i="7"/>
  <c r="AJ108" i="8"/>
  <c r="DF111" i="7"/>
  <c r="AI108" i="8" s="1"/>
  <c r="DE111" i="7"/>
  <c r="AH108" i="8" s="1"/>
  <c r="DD111" i="7"/>
  <c r="AG108" i="8" s="1"/>
  <c r="DC111" i="7"/>
  <c r="AF108" i="8"/>
  <c r="DB111" i="7"/>
  <c r="AE108" i="8" s="1"/>
  <c r="DA111" i="7"/>
  <c r="AD108" i="8" s="1"/>
  <c r="CZ111" i="7"/>
  <c r="AC108" i="8" s="1"/>
  <c r="CY111" i="7"/>
  <c r="AB108" i="8"/>
  <c r="CX111" i="7"/>
  <c r="AA108" i="8" s="1"/>
  <c r="CW111" i="7"/>
  <c r="Z108" i="8" s="1"/>
  <c r="CV111" i="7"/>
  <c r="Y108" i="8" s="1"/>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7" i="8"/>
  <c r="DO110" i="7"/>
  <c r="DN110" i="7"/>
  <c r="AQ107" i="8" s="1"/>
  <c r="DM110" i="7"/>
  <c r="AP107" i="8"/>
  <c r="DL110" i="7"/>
  <c r="AO107" i="8"/>
  <c r="DK110" i="7"/>
  <c r="AN107" i="8" s="1"/>
  <c r="DJ110" i="7"/>
  <c r="AM107" i="8" s="1"/>
  <c r="DI110" i="7"/>
  <c r="AL107" i="8"/>
  <c r="DH110" i="7"/>
  <c r="AK107" i="8"/>
  <c r="DG110" i="7"/>
  <c r="AJ107" i="8" s="1"/>
  <c r="DF110" i="7"/>
  <c r="AI107" i="8" s="1"/>
  <c r="DE110" i="7"/>
  <c r="AH107" i="8"/>
  <c r="DD110" i="7"/>
  <c r="AG107" i="8"/>
  <c r="DC110" i="7"/>
  <c r="AF107" i="8"/>
  <c r="DB110" i="7"/>
  <c r="AE107" i="8" s="1"/>
  <c r="DA110" i="7"/>
  <c r="AD107" i="8"/>
  <c r="CZ110" i="7"/>
  <c r="AC107" i="8"/>
  <c r="CY110" i="7"/>
  <c r="AB107" i="8"/>
  <c r="CX110" i="7"/>
  <c r="AA107" i="8" s="1"/>
  <c r="CW110" i="7"/>
  <c r="Z107" i="8"/>
  <c r="CV110" i="7"/>
  <c r="Y107" i="8"/>
  <c r="DP109" i="7"/>
  <c r="AR106" i="8"/>
  <c r="DO109" i="7"/>
  <c r="DN109" i="7"/>
  <c r="AQ106" i="8" s="1"/>
  <c r="DM109" i="7"/>
  <c r="AP106" i="8" s="1"/>
  <c r="DL109" i="7"/>
  <c r="AO106" i="8"/>
  <c r="DK109" i="7"/>
  <c r="AN106" i="8" s="1"/>
  <c r="DJ109" i="7"/>
  <c r="AM106" i="8" s="1"/>
  <c r="DI109" i="7"/>
  <c r="AL106" i="8" s="1"/>
  <c r="DH109" i="7"/>
  <c r="AK106" i="8"/>
  <c r="DG109" i="7"/>
  <c r="AJ106" i="8" s="1"/>
  <c r="DF109" i="7"/>
  <c r="AI106" i="8" s="1"/>
  <c r="DE109" i="7"/>
  <c r="AH106" i="8" s="1"/>
  <c r="DD109" i="7"/>
  <c r="AG106" i="8"/>
  <c r="DC109" i="7"/>
  <c r="AF106" i="8" s="1"/>
  <c r="DB109" i="7"/>
  <c r="AE106" i="8" s="1"/>
  <c r="DA109" i="7"/>
  <c r="AD106" i="8" s="1"/>
  <c r="CZ109" i="7"/>
  <c r="AC106" i="8"/>
  <c r="CY109" i="7"/>
  <c r="AB106" i="8" s="1"/>
  <c r="CX109" i="7"/>
  <c r="AA106" i="8" s="1"/>
  <c r="CW109" i="7"/>
  <c r="Z106" i="8" s="1"/>
  <c r="CV109" i="7"/>
  <c r="Y106" i="8"/>
  <c r="DP108" i="7"/>
  <c r="AR105" i="8" s="1"/>
  <c r="DO108" i="7"/>
  <c r="DN108" i="7"/>
  <c r="AQ105" i="8"/>
  <c r="DM108" i="7"/>
  <c r="AP105" i="8"/>
  <c r="DL108" i="7"/>
  <c r="AO105" i="8"/>
  <c r="DK108" i="7"/>
  <c r="AN105" i="8" s="1"/>
  <c r="DJ108" i="7"/>
  <c r="AM105" i="8"/>
  <c r="DI108" i="7"/>
  <c r="AL105" i="8"/>
  <c r="DH108" i="7"/>
  <c r="AK105" i="8"/>
  <c r="DG108" i="7"/>
  <c r="AJ105" i="8" s="1"/>
  <c r="DF108" i="7"/>
  <c r="AI105" i="8"/>
  <c r="DE108" i="7"/>
  <c r="AH105" i="8"/>
  <c r="DD108" i="7"/>
  <c r="AG105" i="8"/>
  <c r="DC108" i="7"/>
  <c r="AF105" i="8" s="1"/>
  <c r="DB108" i="7"/>
  <c r="AE105" i="8"/>
  <c r="DA108" i="7"/>
  <c r="AD105" i="8"/>
  <c r="CZ108" i="7"/>
  <c r="AC105" i="8" s="1"/>
  <c r="CY108" i="7"/>
  <c r="AB105" i="8" s="1"/>
  <c r="CX108" i="7"/>
  <c r="AA105" i="8"/>
  <c r="CW108" i="7"/>
  <c r="Z105" i="8"/>
  <c r="CV108" i="7"/>
  <c r="Y105" i="8"/>
  <c r="DP107" i="7"/>
  <c r="AR104" i="8" s="1"/>
  <c r="DO107" i="7"/>
  <c r="DN107" i="7"/>
  <c r="AQ104" i="8" s="1"/>
  <c r="DM107" i="7"/>
  <c r="AP104" i="8"/>
  <c r="DL107" i="7"/>
  <c r="AO104" i="8" s="1"/>
  <c r="DK107" i="7"/>
  <c r="AN104" i="8" s="1"/>
  <c r="DJ107" i="7"/>
  <c r="AM104" i="8" s="1"/>
  <c r="DI107" i="7"/>
  <c r="AL104" i="8"/>
  <c r="DH107" i="7"/>
  <c r="AK104" i="8" s="1"/>
  <c r="DG107" i="7"/>
  <c r="AJ104" i="8" s="1"/>
  <c r="DF107" i="7"/>
  <c r="AI104" i="8" s="1"/>
  <c r="DE107" i="7"/>
  <c r="AH104" i="8"/>
  <c r="DD107" i="7"/>
  <c r="AG104" i="8" s="1"/>
  <c r="DC107" i="7"/>
  <c r="AF104" i="8" s="1"/>
  <c r="DB107" i="7"/>
  <c r="AE104" i="8" s="1"/>
  <c r="DA107" i="7"/>
  <c r="AD104" i="8"/>
  <c r="CZ107" i="7"/>
  <c r="AC104" i="8" s="1"/>
  <c r="CY107" i="7"/>
  <c r="AB104" i="8" s="1"/>
  <c r="CX107" i="7"/>
  <c r="AA104" i="8" s="1"/>
  <c r="CW107" i="7"/>
  <c r="Z104" i="8"/>
  <c r="CV107" i="7"/>
  <c r="Y104" i="8" s="1"/>
  <c r="DP106" i="7"/>
  <c r="AR103" i="8" s="1"/>
  <c r="DO106" i="7"/>
  <c r="DN106" i="7"/>
  <c r="AQ103" i="8"/>
  <c r="DM106" i="7"/>
  <c r="AP103" i="8"/>
  <c r="DL106" i="7"/>
  <c r="AO103" i="8" s="1"/>
  <c r="DK106" i="7"/>
  <c r="AN103" i="8"/>
  <c r="DJ106" i="7"/>
  <c r="AM103" i="8"/>
  <c r="DI106" i="7"/>
  <c r="AL103" i="8" s="1"/>
  <c r="DH106" i="7"/>
  <c r="AK103" i="8" s="1"/>
  <c r="DG106" i="7"/>
  <c r="AJ103" i="8"/>
  <c r="DF106" i="7"/>
  <c r="AI103" i="8"/>
  <c r="DE106" i="7"/>
  <c r="AH103" i="8" s="1"/>
  <c r="DD106" i="7"/>
  <c r="AG103" i="8" s="1"/>
  <c r="DC106" i="7"/>
  <c r="AF103" i="8"/>
  <c r="DB106" i="7"/>
  <c r="AE103" i="8"/>
  <c r="DA106" i="7"/>
  <c r="AD103" i="8"/>
  <c r="CZ106" i="7"/>
  <c r="AC103" i="8" s="1"/>
  <c r="CY106" i="7"/>
  <c r="AB103" i="8"/>
  <c r="CX106" i="7"/>
  <c r="AA103" i="8"/>
  <c r="CW106" i="7"/>
  <c r="Z103" i="8"/>
  <c r="CV106" i="7"/>
  <c r="Y103" i="8" s="1"/>
  <c r="DP105" i="7"/>
  <c r="AR102" i="8"/>
  <c r="DO105" i="7"/>
  <c r="DN105" i="7"/>
  <c r="AQ102" i="8"/>
  <c r="DM105" i="7"/>
  <c r="AP102" i="8" s="1"/>
  <c r="DL105" i="7"/>
  <c r="AO102" i="8" s="1"/>
  <c r="DK105" i="7"/>
  <c r="AN102" i="8" s="1"/>
  <c r="DJ105" i="7"/>
  <c r="AM102" i="8"/>
  <c r="DI105" i="7"/>
  <c r="AL102" i="8" s="1"/>
  <c r="DH105" i="7"/>
  <c r="AK102" i="8" s="1"/>
  <c r="DG105" i="7"/>
  <c r="AJ102" i="8" s="1"/>
  <c r="DF105" i="7"/>
  <c r="AI102" i="8"/>
  <c r="DE105" i="7"/>
  <c r="AH102" i="8" s="1"/>
  <c r="DD105" i="7"/>
  <c r="AG102" i="8" s="1"/>
  <c r="DC105" i="7"/>
  <c r="AF102" i="8" s="1"/>
  <c r="DB105" i="7"/>
  <c r="AE102" i="8"/>
  <c r="DA105" i="7"/>
  <c r="AD102" i="8" s="1"/>
  <c r="CZ105" i="7"/>
  <c r="AC102" i="8" s="1"/>
  <c r="CY105" i="7"/>
  <c r="AB102" i="8" s="1"/>
  <c r="CX105" i="7"/>
  <c r="AA102" i="8"/>
  <c r="CW105" i="7"/>
  <c r="Z102" i="8" s="1"/>
  <c r="CV105" i="7"/>
  <c r="Y102" i="8" s="1"/>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101" i="8" s="1"/>
  <c r="DO104" i="7"/>
  <c r="DN104" i="7"/>
  <c r="AQ101" i="8"/>
  <c r="DM104" i="7"/>
  <c r="AP101" i="8" s="1"/>
  <c r="DL104" i="7"/>
  <c r="AO101" i="8"/>
  <c r="DK104" i="7"/>
  <c r="AN101" i="8"/>
  <c r="DJ104" i="7"/>
  <c r="AM101" i="8"/>
  <c r="DI104" i="7"/>
  <c r="AL101" i="8" s="1"/>
  <c r="DH104" i="7"/>
  <c r="AK101" i="8"/>
  <c r="DG104" i="7"/>
  <c r="AJ101" i="8"/>
  <c r="DF104" i="7"/>
  <c r="AI101" i="8"/>
  <c r="DE104" i="7"/>
  <c r="AH101" i="8" s="1"/>
  <c r="DD104" i="7"/>
  <c r="AG101" i="8"/>
  <c r="DC104" i="7"/>
  <c r="AF101" i="8"/>
  <c r="DB104" i="7"/>
  <c r="AE101" i="8" s="1"/>
  <c r="DA104" i="7"/>
  <c r="AD101" i="8" s="1"/>
  <c r="CZ104" i="7"/>
  <c r="AC101" i="8"/>
  <c r="CY104" i="7"/>
  <c r="AB101" i="8"/>
  <c r="CX104" i="7"/>
  <c r="AA101" i="8"/>
  <c r="CW104" i="7"/>
  <c r="Z101" i="8" s="1"/>
  <c r="CV104" i="7"/>
  <c r="Y101" i="8"/>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100" i="8"/>
  <c r="DO103" i="7"/>
  <c r="DN103" i="7"/>
  <c r="AQ100" i="8" s="1"/>
  <c r="DM103" i="7"/>
  <c r="AP100" i="8" s="1"/>
  <c r="DL103" i="7"/>
  <c r="AO100" i="8" s="1"/>
  <c r="DK103" i="7"/>
  <c r="AN100" i="8"/>
  <c r="DJ103" i="7"/>
  <c r="AM100" i="8" s="1"/>
  <c r="DI103" i="7"/>
  <c r="AL100" i="8" s="1"/>
  <c r="DH103" i="7"/>
  <c r="AK100" i="8" s="1"/>
  <c r="DG103" i="7"/>
  <c r="AJ100" i="8"/>
  <c r="DF103" i="7"/>
  <c r="AI100" i="8" s="1"/>
  <c r="DE103" i="7"/>
  <c r="AH100" i="8" s="1"/>
  <c r="DD103" i="7"/>
  <c r="AG100" i="8" s="1"/>
  <c r="DC103" i="7"/>
  <c r="AF100" i="8"/>
  <c r="DB103" i="7"/>
  <c r="AE100" i="8" s="1"/>
  <c r="DA103" i="7"/>
  <c r="AD100" i="8" s="1"/>
  <c r="CZ103" i="7"/>
  <c r="AC100" i="8" s="1"/>
  <c r="CY103" i="7"/>
  <c r="AB100" i="8"/>
  <c r="CX103" i="7"/>
  <c r="AA100" i="8" s="1"/>
  <c r="CW103" i="7"/>
  <c r="Z100" i="8" s="1"/>
  <c r="CV103" i="7"/>
  <c r="Y100" i="8" s="1"/>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9" i="8"/>
  <c r="DO102" i="7"/>
  <c r="DN102" i="7"/>
  <c r="AQ99" i="8" s="1"/>
  <c r="DM102" i="7"/>
  <c r="AP99" i="8"/>
  <c r="DL102" i="7"/>
  <c r="AO99" i="8"/>
  <c r="DK102" i="7"/>
  <c r="AN99" i="8" s="1"/>
  <c r="DJ102" i="7"/>
  <c r="AM99" i="8" s="1"/>
  <c r="DI102" i="7"/>
  <c r="AL99" i="8"/>
  <c r="DH102" i="7"/>
  <c r="AK99" i="8"/>
  <c r="DG102" i="7"/>
  <c r="AJ99" i="8" s="1"/>
  <c r="DF102" i="7"/>
  <c r="AI99" i="8" s="1"/>
  <c r="DE102" i="7"/>
  <c r="AH99" i="8"/>
  <c r="DD102" i="7"/>
  <c r="AG99" i="8"/>
  <c r="DC102" i="7"/>
  <c r="AF99" i="8"/>
  <c r="DB102" i="7"/>
  <c r="AE99" i="8" s="1"/>
  <c r="DA102" i="7"/>
  <c r="AD99" i="8"/>
  <c r="CZ102" i="7"/>
  <c r="AC99" i="8"/>
  <c r="CY102" i="7"/>
  <c r="AB99" i="8"/>
  <c r="CX102" i="7"/>
  <c r="AA99" i="8" s="1"/>
  <c r="CW102" i="7"/>
  <c r="Z99" i="8"/>
  <c r="CV102" i="7"/>
  <c r="Y99" i="8"/>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8" i="8"/>
  <c r="DO101" i="7"/>
  <c r="DN101" i="7"/>
  <c r="AQ98" i="8" s="1"/>
  <c r="DM101" i="7"/>
  <c r="AP98" i="8" s="1"/>
  <c r="DL101" i="7"/>
  <c r="AO98" i="8"/>
  <c r="DK101" i="7"/>
  <c r="AN98" i="8" s="1"/>
  <c r="DJ101" i="7"/>
  <c r="AM98" i="8" s="1"/>
  <c r="DI101" i="7"/>
  <c r="AL98" i="8" s="1"/>
  <c r="DH101" i="7"/>
  <c r="AK98" i="8"/>
  <c r="DG101" i="7"/>
  <c r="AJ98" i="8" s="1"/>
  <c r="DF101" i="7"/>
  <c r="AI98" i="8" s="1"/>
  <c r="DE101" i="7"/>
  <c r="AH98" i="8" s="1"/>
  <c r="DD101" i="7"/>
  <c r="AG98" i="8"/>
  <c r="DC101" i="7"/>
  <c r="AF98" i="8" s="1"/>
  <c r="DB101" i="7"/>
  <c r="AE98" i="8" s="1"/>
  <c r="DA101" i="7"/>
  <c r="AD98" i="8" s="1"/>
  <c r="CZ101" i="7"/>
  <c r="AC98" i="8"/>
  <c r="CY101" i="7"/>
  <c r="AB98" i="8" s="1"/>
  <c r="CX101" i="7"/>
  <c r="AA98" i="8" s="1"/>
  <c r="CW101" i="7"/>
  <c r="Z98" i="8" s="1"/>
  <c r="CV101" i="7"/>
  <c r="Y98" i="8"/>
  <c r="DP100" i="7"/>
  <c r="AR97" i="8" s="1"/>
  <c r="DO100" i="7"/>
  <c r="DN100" i="7"/>
  <c r="AQ97" i="8"/>
  <c r="DM100" i="7"/>
  <c r="AP97" i="8"/>
  <c r="DL100" i="7"/>
  <c r="AO97" i="8"/>
  <c r="DK100" i="7"/>
  <c r="AN97" i="8" s="1"/>
  <c r="DJ100" i="7"/>
  <c r="AM97" i="8"/>
  <c r="DI100" i="7"/>
  <c r="AL97" i="8"/>
  <c r="DH100" i="7"/>
  <c r="AK97" i="8"/>
  <c r="DG100" i="7"/>
  <c r="AJ97" i="8" s="1"/>
  <c r="DF100" i="7"/>
  <c r="AI97" i="8"/>
  <c r="DE100" i="7"/>
  <c r="AH97" i="8"/>
  <c r="DD100" i="7"/>
  <c r="AG97" i="8"/>
  <c r="DC100" i="7"/>
  <c r="AF97" i="8" s="1"/>
  <c r="DB100" i="7"/>
  <c r="AE97" i="8"/>
  <c r="DA100" i="7"/>
  <c r="AD97" i="8"/>
  <c r="CZ100" i="7"/>
  <c r="AC97" i="8" s="1"/>
  <c r="CY100" i="7"/>
  <c r="AB97" i="8" s="1"/>
  <c r="CX100" i="7"/>
  <c r="AA97" i="8"/>
  <c r="CW100" i="7"/>
  <c r="Z97" i="8"/>
  <c r="CV100" i="7"/>
  <c r="Y97"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6" i="8" s="1"/>
  <c r="DO99" i="7"/>
  <c r="DN99" i="7"/>
  <c r="AQ96" i="8" s="1"/>
  <c r="DM99" i="7"/>
  <c r="AP96" i="8"/>
  <c r="DL99" i="7"/>
  <c r="AO96" i="8" s="1"/>
  <c r="DK99" i="7"/>
  <c r="AN96" i="8" s="1"/>
  <c r="DJ99" i="7"/>
  <c r="AM96" i="8" s="1"/>
  <c r="DI99" i="7"/>
  <c r="AL96" i="8"/>
  <c r="DH99" i="7"/>
  <c r="AK96" i="8" s="1"/>
  <c r="DG99" i="7"/>
  <c r="AJ96" i="8" s="1"/>
  <c r="DF99" i="7"/>
  <c r="AI96" i="8" s="1"/>
  <c r="DE99" i="7"/>
  <c r="AH96" i="8"/>
  <c r="DD99" i="7"/>
  <c r="AG96" i="8" s="1"/>
  <c r="DC99" i="7"/>
  <c r="AF96" i="8" s="1"/>
  <c r="DB99" i="7"/>
  <c r="AE96" i="8" s="1"/>
  <c r="DA99" i="7"/>
  <c r="AD96" i="8"/>
  <c r="CZ99" i="7"/>
  <c r="AC96" i="8" s="1"/>
  <c r="CY99" i="7"/>
  <c r="AB96" i="8" s="1"/>
  <c r="CX99" i="7"/>
  <c r="AA96" i="8" s="1"/>
  <c r="CW99" i="7"/>
  <c r="Z96" i="8"/>
  <c r="CV99" i="7"/>
  <c r="Y96" i="8" s="1"/>
  <c r="AH99" i="7"/>
  <c r="AG99" i="7"/>
  <c r="AF99" i="7"/>
  <c r="AE99" i="7"/>
  <c r="AD99" i="7"/>
  <c r="AC99" i="7"/>
  <c r="AB99" i="7"/>
  <c r="AA99" i="7"/>
  <c r="Z99" i="7"/>
  <c r="Y99" i="7"/>
  <c r="X99" i="7"/>
  <c r="W99" i="7"/>
  <c r="V99" i="7"/>
  <c r="U99" i="7"/>
  <c r="T99" i="7"/>
  <c r="S99" i="7"/>
  <c r="R99" i="7"/>
  <c r="Q99" i="7"/>
  <c r="P99" i="7"/>
  <c r="O99" i="7"/>
  <c r="N99" i="7"/>
  <c r="M99" i="7"/>
  <c r="L99" i="7"/>
  <c r="K99" i="7"/>
  <c r="DP98" i="7"/>
  <c r="AR95" i="8" s="1"/>
  <c r="DO98" i="7"/>
  <c r="DN98" i="7"/>
  <c r="AQ95" i="8"/>
  <c r="DM98" i="7"/>
  <c r="AP95" i="8"/>
  <c r="DL98" i="7"/>
  <c r="AO95" i="8" s="1"/>
  <c r="DK98" i="7"/>
  <c r="AN95" i="8"/>
  <c r="DJ98" i="7"/>
  <c r="AM95" i="8"/>
  <c r="DI98" i="7"/>
  <c r="AL95" i="8" s="1"/>
  <c r="DH98" i="7"/>
  <c r="AK95" i="8" s="1"/>
  <c r="DG98" i="7"/>
  <c r="AJ95" i="8"/>
  <c r="DF98" i="7"/>
  <c r="AI95" i="8"/>
  <c r="DE98" i="7"/>
  <c r="AH95" i="8" s="1"/>
  <c r="DD98" i="7"/>
  <c r="AG95" i="8" s="1"/>
  <c r="DC98" i="7"/>
  <c r="AF95" i="8"/>
  <c r="DB98" i="7"/>
  <c r="AE95" i="8"/>
  <c r="DA98" i="7"/>
  <c r="AD95" i="8"/>
  <c r="CZ98" i="7"/>
  <c r="AC95" i="8" s="1"/>
  <c r="CY98" i="7"/>
  <c r="AB95" i="8"/>
  <c r="CX98" i="7"/>
  <c r="AA95" i="8"/>
  <c r="CW98" i="7"/>
  <c r="Z95" i="8"/>
  <c r="CV98" i="7"/>
  <c r="Y95" i="8" s="1"/>
  <c r="DP97" i="7"/>
  <c r="AR94" i="8"/>
  <c r="DO97" i="7"/>
  <c r="DN97" i="7"/>
  <c r="AQ94" i="8"/>
  <c r="DM97" i="7"/>
  <c r="AP94" i="8" s="1"/>
  <c r="DL97" i="7"/>
  <c r="AO94" i="8" s="1"/>
  <c r="DK97" i="7"/>
  <c r="AN94" i="8" s="1"/>
  <c r="DJ97" i="7"/>
  <c r="AM94" i="8"/>
  <c r="DI97" i="7"/>
  <c r="AL94" i="8" s="1"/>
  <c r="DH97" i="7"/>
  <c r="AK94" i="8" s="1"/>
  <c r="DG97" i="7"/>
  <c r="AJ94" i="8" s="1"/>
  <c r="DF97" i="7"/>
  <c r="AI94" i="8"/>
  <c r="DE97" i="7"/>
  <c r="AH94" i="8" s="1"/>
  <c r="DD97" i="7"/>
  <c r="AG94" i="8" s="1"/>
  <c r="DC97" i="7"/>
  <c r="AF94" i="8" s="1"/>
  <c r="DB97" i="7"/>
  <c r="AE94" i="8"/>
  <c r="DA97" i="7"/>
  <c r="AD94" i="8" s="1"/>
  <c r="CZ97" i="7"/>
  <c r="AC94" i="8" s="1"/>
  <c r="CY97" i="7"/>
  <c r="AB94" i="8" s="1"/>
  <c r="CX97" i="7"/>
  <c r="AA94" i="8"/>
  <c r="CW97" i="7"/>
  <c r="Z94" i="8" s="1"/>
  <c r="CV97" i="7"/>
  <c r="Y94" i="8" s="1"/>
  <c r="DP96" i="7"/>
  <c r="AR93" i="8" s="1"/>
  <c r="DO96" i="7"/>
  <c r="DN96" i="7"/>
  <c r="AQ93" i="8"/>
  <c r="DM96" i="7"/>
  <c r="AP93" i="8" s="1"/>
  <c r="DL96" i="7"/>
  <c r="AO93" i="8"/>
  <c r="DK96" i="7"/>
  <c r="AN93" i="8"/>
  <c r="DJ96" i="7"/>
  <c r="AM93" i="8"/>
  <c r="DI96" i="7"/>
  <c r="AL93" i="8" s="1"/>
  <c r="DH96" i="7"/>
  <c r="AK93" i="8"/>
  <c r="DG96" i="7"/>
  <c r="AJ93" i="8"/>
  <c r="DF96" i="7"/>
  <c r="AI93" i="8"/>
  <c r="DE96" i="7"/>
  <c r="AH93" i="8" s="1"/>
  <c r="DD96" i="7"/>
  <c r="AG93" i="8"/>
  <c r="DC96" i="7"/>
  <c r="AF93" i="8"/>
  <c r="DB96" i="7"/>
  <c r="AE93" i="8" s="1"/>
  <c r="DA96" i="7"/>
  <c r="AD93" i="8" s="1"/>
  <c r="CZ96" i="7"/>
  <c r="AC93" i="8"/>
  <c r="CY96" i="7"/>
  <c r="AB93" i="8"/>
  <c r="CX96" i="7"/>
  <c r="AA93" i="8"/>
  <c r="CW96" i="7"/>
  <c r="Z93" i="8" s="1"/>
  <c r="CV96" i="7"/>
  <c r="Y93" i="8"/>
  <c r="DN14" i="7"/>
  <c r="AQ175" i="8"/>
  <c r="DM14" i="7"/>
  <c r="AP175" i="8" s="1"/>
  <c r="DL14" i="7"/>
  <c r="AO175" i="8" s="1"/>
  <c r="DK14" i="7"/>
  <c r="AN175" i="8"/>
  <c r="AN84" i="8" s="1"/>
  <c r="DJ14" i="7"/>
  <c r="AM175" i="8"/>
  <c r="DI14" i="7"/>
  <c r="DH14" i="7"/>
  <c r="AK175" i="8" s="1"/>
  <c r="DG14" i="7"/>
  <c r="AJ175" i="8" s="1"/>
  <c r="DF14" i="7"/>
  <c r="AI175" i="8"/>
  <c r="AI90" i="8" s="1"/>
  <c r="DE14" i="7"/>
  <c r="AH175" i="8" s="1"/>
  <c r="DD14" i="7"/>
  <c r="AG175" i="8" s="1"/>
  <c r="DC14" i="7"/>
  <c r="AF175" i="8" s="1"/>
  <c r="DB14" i="7"/>
  <c r="AE175" i="8"/>
  <c r="AE86" i="8" s="1"/>
  <c r="DA14" i="7"/>
  <c r="AD175" i="8" s="1"/>
  <c r="CZ14" i="7"/>
  <c r="AC175" i="8" s="1"/>
  <c r="CY14" i="7"/>
  <c r="AB175" i="8" s="1"/>
  <c r="AB84" i="8" s="1"/>
  <c r="CX14" i="7"/>
  <c r="AA175" i="8"/>
  <c r="CW14" i="7"/>
  <c r="Z175" i="8" s="1"/>
  <c r="Z91" i="8" s="1"/>
  <c r="CV14" i="7"/>
  <c r="Y175" i="8" s="1"/>
  <c r="Y88" i="8" s="1"/>
  <c r="CU14" i="7"/>
  <c r="X175" i="8"/>
  <c r="CT14" i="7"/>
  <c r="W175" i="8" s="1"/>
  <c r="CS14" i="7"/>
  <c r="V175" i="8" s="1"/>
  <c r="CR14" i="7"/>
  <c r="U175" i="8"/>
  <c r="DN31" i="7"/>
  <c r="AQ174" i="8"/>
  <c r="DM31" i="7"/>
  <c r="AP174" i="8"/>
  <c r="AP82" i="8" s="1"/>
  <c r="DL31" i="7"/>
  <c r="AO174" i="8" s="1"/>
  <c r="DK31" i="7"/>
  <c r="AN174" i="8" s="1"/>
  <c r="DJ31" i="7"/>
  <c r="AM174" i="8"/>
  <c r="AM82" i="8" s="1"/>
  <c r="DI31" i="7"/>
  <c r="AL174" i="8" s="1"/>
  <c r="DH31" i="7"/>
  <c r="AK174" i="8" s="1"/>
  <c r="DG31" i="7"/>
  <c r="AJ174" i="8" s="1"/>
  <c r="DF31" i="7"/>
  <c r="AI174" i="8"/>
  <c r="AI82" i="8" s="1"/>
  <c r="DE31" i="7"/>
  <c r="AH174" i="8" s="1"/>
  <c r="DD31" i="7"/>
  <c r="AG174" i="8"/>
  <c r="DC31" i="7"/>
  <c r="AF174" i="8"/>
  <c r="AF83" i="8" s="1"/>
  <c r="DB31" i="7"/>
  <c r="AE174" i="8" s="1"/>
  <c r="DA31" i="7"/>
  <c r="AD174" i="8" s="1"/>
  <c r="AD83" i="8" s="1"/>
  <c r="CZ31" i="7"/>
  <c r="AC174" i="8"/>
  <c r="CY31" i="7"/>
  <c r="AB174" i="8"/>
  <c r="AB83" i="8" s="1"/>
  <c r="CX31" i="7"/>
  <c r="AA174" i="8"/>
  <c r="AA82" i="8" s="1"/>
  <c r="CW31" i="7"/>
  <c r="Z174" i="8" s="1"/>
  <c r="Z82" i="8" s="1"/>
  <c r="CV31" i="7"/>
  <c r="Y174" i="8"/>
  <c r="CU31" i="7"/>
  <c r="X174" i="8"/>
  <c r="CT31" i="7"/>
  <c r="W174" i="8" s="1"/>
  <c r="W82" i="8" s="1"/>
  <c r="CS31" i="7"/>
  <c r="V174" i="8" s="1"/>
  <c r="V83" i="8" s="1"/>
  <c r="CR31" i="7"/>
  <c r="U174" i="8" s="1"/>
  <c r="CQ31" i="7"/>
  <c r="T174" i="8"/>
  <c r="T83" i="8"/>
  <c r="DN30" i="7"/>
  <c r="AQ173" i="8" s="1"/>
  <c r="AQ59" i="8" s="1"/>
  <c r="DM30" i="7"/>
  <c r="AP173" i="8"/>
  <c r="DL30" i="7"/>
  <c r="AO173" i="8"/>
  <c r="DK30" i="7"/>
  <c r="AN173" i="8" s="1"/>
  <c r="DJ30" i="7"/>
  <c r="AM173" i="8" s="1"/>
  <c r="DI30" i="7"/>
  <c r="AL173" i="8"/>
  <c r="DH30" i="7"/>
  <c r="AK173" i="8"/>
  <c r="DG30" i="7"/>
  <c r="AJ173" i="8" s="1"/>
  <c r="DF30" i="7"/>
  <c r="AI173" i="8" s="1"/>
  <c r="DE30" i="7"/>
  <c r="AH173" i="8"/>
  <c r="DD30" i="7"/>
  <c r="AG173" i="8"/>
  <c r="DC30" i="7"/>
  <c r="AF173" i="8" s="1"/>
  <c r="AF51" i="8" s="1"/>
  <c r="DB30" i="7"/>
  <c r="AE173" i="8" s="1"/>
  <c r="DA30" i="7"/>
  <c r="AD173" i="8"/>
  <c r="CZ30" i="7"/>
  <c r="AC173" i="8"/>
  <c r="CY30" i="7"/>
  <c r="AB173" i="8"/>
  <c r="CX30" i="7"/>
  <c r="AA173" i="8" s="1"/>
  <c r="CW30" i="7"/>
  <c r="Z173" i="8"/>
  <c r="CV30" i="7"/>
  <c r="Y173" i="8"/>
  <c r="CU30" i="7"/>
  <c r="X173" i="8" s="1"/>
  <c r="CT30" i="7"/>
  <c r="W173" i="8" s="1"/>
  <c r="CS30" i="7"/>
  <c r="V173" i="8"/>
  <c r="CR30" i="7"/>
  <c r="U173" i="8"/>
  <c r="CQ30" i="7"/>
  <c r="T173" i="8" s="1"/>
  <c r="DN29" i="7"/>
  <c r="AQ172" i="8" s="1"/>
  <c r="DM29" i="7"/>
  <c r="AP172" i="8"/>
  <c r="DL29" i="7"/>
  <c r="AO172" i="8"/>
  <c r="DK29" i="7"/>
  <c r="AN172" i="8"/>
  <c r="DJ29" i="7"/>
  <c r="AM172" i="8" s="1"/>
  <c r="DI29" i="7"/>
  <c r="AL172" i="8"/>
  <c r="DH29" i="7"/>
  <c r="AK172" i="8"/>
  <c r="DG29" i="7"/>
  <c r="AJ172" i="8"/>
  <c r="DF29" i="7"/>
  <c r="AI172" i="8" s="1"/>
  <c r="DE29" i="7"/>
  <c r="AH172" i="8"/>
  <c r="DD29" i="7"/>
  <c r="AG172" i="8"/>
  <c r="DC29" i="7"/>
  <c r="AF172" i="8" s="1"/>
  <c r="AF55" i="8" s="1"/>
  <c r="DB29" i="7"/>
  <c r="AE172" i="8" s="1"/>
  <c r="DA29" i="7"/>
  <c r="AD172" i="8"/>
  <c r="CZ29" i="7"/>
  <c r="AC172" i="8"/>
  <c r="CY29" i="7"/>
  <c r="AB172" i="8" s="1"/>
  <c r="CX29" i="7"/>
  <c r="AA172" i="8" s="1"/>
  <c r="CW29" i="7"/>
  <c r="Z172" i="8"/>
  <c r="CV29" i="7"/>
  <c r="Y172" i="8"/>
  <c r="CU29" i="7"/>
  <c r="X172" i="8" s="1"/>
  <c r="CT29" i="7"/>
  <c r="W172" i="8" s="1"/>
  <c r="CS29" i="7"/>
  <c r="V172" i="8"/>
  <c r="CR29" i="7"/>
  <c r="U172" i="8"/>
  <c r="CQ29" i="7"/>
  <c r="T172" i="8"/>
  <c r="DN28" i="7"/>
  <c r="AQ171" i="8" s="1"/>
  <c r="DM28" i="7"/>
  <c r="AP171" i="8"/>
  <c r="DL28" i="7"/>
  <c r="AO171" i="8"/>
  <c r="DK28" i="7"/>
  <c r="AN171" i="8" s="1"/>
  <c r="AN62" i="8" s="1"/>
  <c r="DJ28" i="7"/>
  <c r="AM171" i="8" s="1"/>
  <c r="DI28" i="7"/>
  <c r="AL171" i="8"/>
  <c r="DH28" i="7"/>
  <c r="AK171" i="8"/>
  <c r="DG28" i="7"/>
  <c r="AJ171" i="8" s="1"/>
  <c r="DF28" i="7"/>
  <c r="AI171" i="8" s="1"/>
  <c r="DE28" i="7"/>
  <c r="AH171" i="8"/>
  <c r="DD28" i="7"/>
  <c r="AG171" i="8"/>
  <c r="DC28" i="7"/>
  <c r="AF171" i="8"/>
  <c r="DB28" i="7"/>
  <c r="AE171" i="8" s="1"/>
  <c r="DA28" i="7"/>
  <c r="AD171" i="8"/>
  <c r="CZ28" i="7"/>
  <c r="AC171" i="8"/>
  <c r="CY28" i="7"/>
  <c r="AB171" i="8"/>
  <c r="CX28" i="7"/>
  <c r="AA171" i="8" s="1"/>
  <c r="CW28" i="7"/>
  <c r="Z171" i="8"/>
  <c r="CV28" i="7"/>
  <c r="Y171" i="8"/>
  <c r="CU28" i="7"/>
  <c r="X171" i="8" s="1"/>
  <c r="CT28" i="7"/>
  <c r="W171" i="8" s="1"/>
  <c r="CS28" i="7"/>
  <c r="V171" i="8"/>
  <c r="CR28" i="7"/>
  <c r="U171" i="8"/>
  <c r="CQ28" i="7"/>
  <c r="T171" i="8" s="1"/>
  <c r="T76" i="8" s="1"/>
  <c r="DN26" i="7"/>
  <c r="AQ170" i="8" s="1"/>
  <c r="DM26" i="7"/>
  <c r="AP170" i="8"/>
  <c r="DL26" i="7"/>
  <c r="AO170" i="8"/>
  <c r="DK26" i="7"/>
  <c r="AN170" i="8"/>
  <c r="DJ26" i="7"/>
  <c r="AM170" i="8" s="1"/>
  <c r="DI26" i="7"/>
  <c r="AL170" i="8"/>
  <c r="DH26" i="7"/>
  <c r="AK170" i="8"/>
  <c r="DG26" i="7"/>
  <c r="AJ170" i="8"/>
  <c r="DF26" i="7"/>
  <c r="AI170" i="8" s="1"/>
  <c r="DE26" i="7"/>
  <c r="AH170" i="8"/>
  <c r="DD26" i="7"/>
  <c r="AG170" i="8"/>
  <c r="DC26" i="7"/>
  <c r="AF170" i="8" s="1"/>
  <c r="DB26" i="7"/>
  <c r="AE170" i="8" s="1"/>
  <c r="DA26" i="7"/>
  <c r="AD170" i="8"/>
  <c r="CZ26" i="7"/>
  <c r="AC170" i="8"/>
  <c r="CY26" i="7"/>
  <c r="AB170" i="8" s="1"/>
  <c r="CX26" i="7"/>
  <c r="AA170" i="8" s="1"/>
  <c r="CW26" i="7"/>
  <c r="Z170" i="8"/>
  <c r="CV26" i="7"/>
  <c r="Y170" i="8"/>
  <c r="CU26" i="7"/>
  <c r="X170" i="8"/>
  <c r="CT26" i="7"/>
  <c r="W170" i="8" s="1"/>
  <c r="CS26" i="7"/>
  <c r="V170" i="8"/>
  <c r="CR26" i="7"/>
  <c r="U170" i="8"/>
  <c r="CQ26" i="7"/>
  <c r="T170" i="8"/>
  <c r="DN25" i="7"/>
  <c r="AQ169" i="8" s="1"/>
  <c r="DM25" i="7"/>
  <c r="AP169" i="8"/>
  <c r="DL25" i="7"/>
  <c r="AO169" i="8"/>
  <c r="DK25" i="7"/>
  <c r="AN169" i="8"/>
  <c r="DJ25" i="7"/>
  <c r="AM169" i="8" s="1"/>
  <c r="AM47" i="8" s="1"/>
  <c r="DI25" i="7"/>
  <c r="AL169" i="8"/>
  <c r="DH25" i="7"/>
  <c r="AK169" i="8"/>
  <c r="DG25" i="7"/>
  <c r="AJ169" i="8"/>
  <c r="DF25" i="7"/>
  <c r="AI169" i="8" s="1"/>
  <c r="AI52" i="8" s="1"/>
  <c r="DE25" i="7"/>
  <c r="AH169" i="8"/>
  <c r="DD25" i="7"/>
  <c r="AG169" i="8"/>
  <c r="DC25" i="7"/>
  <c r="AF169" i="8"/>
  <c r="DB25" i="7"/>
  <c r="AE169" i="8" s="1"/>
  <c r="DA25" i="7"/>
  <c r="AD169" i="8"/>
  <c r="CZ25" i="7"/>
  <c r="AC169" i="8"/>
  <c r="CY25" i="7"/>
  <c r="AB169" i="8"/>
  <c r="CX25" i="7"/>
  <c r="AA169" i="8" s="1"/>
  <c r="CW25" i="7"/>
  <c r="Z169" i="8"/>
  <c r="CV25" i="7"/>
  <c r="Y169" i="8"/>
  <c r="CU25" i="7"/>
  <c r="X169" i="8"/>
  <c r="CT25" i="7"/>
  <c r="W169" i="8" s="1"/>
  <c r="CS25" i="7"/>
  <c r="V169" i="8"/>
  <c r="CR25" i="7"/>
  <c r="U169" i="8"/>
  <c r="CQ25" i="7"/>
  <c r="T169" i="8"/>
  <c r="DN24" i="7"/>
  <c r="AQ168" i="8" s="1"/>
  <c r="DM24" i="7"/>
  <c r="AP168" i="8"/>
  <c r="DL24" i="7"/>
  <c r="AO168" i="8"/>
  <c r="DK24" i="7"/>
  <c r="AN168" i="8"/>
  <c r="DJ24" i="7"/>
  <c r="AM168" i="8" s="1"/>
  <c r="DI24" i="7"/>
  <c r="AL168" i="8"/>
  <c r="AL76" i="8" s="1"/>
  <c r="DH24" i="7"/>
  <c r="AK168" i="8"/>
  <c r="DG24" i="7"/>
  <c r="AJ168" i="8"/>
  <c r="AJ45" i="8" s="1"/>
  <c r="DF24" i="7"/>
  <c r="AI168" i="8" s="1"/>
  <c r="DE24" i="7"/>
  <c r="AH168" i="8"/>
  <c r="DD24" i="7"/>
  <c r="AG168" i="8"/>
  <c r="DC24" i="7"/>
  <c r="AF168" i="8"/>
  <c r="DB24" i="7"/>
  <c r="AE168" i="8" s="1"/>
  <c r="AE71" i="8" s="1"/>
  <c r="DA24" i="7"/>
  <c r="AD168" i="8"/>
  <c r="CZ24" i="7"/>
  <c r="AC168" i="8"/>
  <c r="CY24" i="7"/>
  <c r="AB168" i="8"/>
  <c r="CX24" i="7"/>
  <c r="AA168" i="8" s="1"/>
  <c r="AA57" i="8" s="1"/>
  <c r="CW24" i="7"/>
  <c r="Z168" i="8"/>
  <c r="CV24" i="7"/>
  <c r="Y168" i="8"/>
  <c r="CU24" i="7"/>
  <c r="X168" i="8"/>
  <c r="CT24" i="7"/>
  <c r="CS24" i="7"/>
  <c r="V168" i="8" s="1"/>
  <c r="CR24" i="7"/>
  <c r="U168" i="8"/>
  <c r="CQ24" i="7"/>
  <c r="AH85" i="7"/>
  <c r="AG85" i="7"/>
  <c r="AF85" i="7"/>
  <c r="AE85" i="7"/>
  <c r="AD85" i="7"/>
  <c r="AC85" i="7"/>
  <c r="AB85" i="7"/>
  <c r="AA85" i="7"/>
  <c r="Z85" i="7"/>
  <c r="Y85" i="7"/>
  <c r="X85" i="7"/>
  <c r="W85" i="7"/>
  <c r="V85" i="7"/>
  <c r="U85" i="7"/>
  <c r="T85" i="7"/>
  <c r="S85" i="7"/>
  <c r="R85" i="7"/>
  <c r="Q85" i="7"/>
  <c r="AL85" i="7" s="1"/>
  <c r="P85" i="7"/>
  <c r="O85" i="7"/>
  <c r="N85" i="7"/>
  <c r="M85" i="7"/>
  <c r="L85" i="7"/>
  <c r="AJ85" i="7" s="1"/>
  <c r="K85" i="7"/>
  <c r="AH77" i="7"/>
  <c r="AG77" i="7"/>
  <c r="AF77" i="7"/>
  <c r="AE77" i="7"/>
  <c r="AD77" i="7"/>
  <c r="AC77" i="7"/>
  <c r="AB77" i="7"/>
  <c r="AA77" i="7"/>
  <c r="Z77" i="7"/>
  <c r="Y77" i="7"/>
  <c r="X77" i="7"/>
  <c r="W77" i="7"/>
  <c r="V77" i="7"/>
  <c r="U77" i="7"/>
  <c r="T77" i="7"/>
  <c r="S77" i="7"/>
  <c r="R77" i="7"/>
  <c r="Q77" i="7"/>
  <c r="P77" i="7"/>
  <c r="O77" i="7"/>
  <c r="N77" i="7"/>
  <c r="M77" i="7"/>
  <c r="L77" i="7"/>
  <c r="K77" i="7"/>
  <c r="C77" i="7"/>
  <c r="R70" i="7"/>
  <c r="Q70" i="7"/>
  <c r="P70" i="7"/>
  <c r="O70" i="7"/>
  <c r="N70" i="7"/>
  <c r="M70" i="7"/>
  <c r="L70"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C70" i="7" s="1"/>
  <c r="Z36" i="7"/>
  <c r="Z39" i="7"/>
  <c r="Y70" i="7"/>
  <c r="Y36" i="7"/>
  <c r="Y39" i="7"/>
  <c r="X70" i="7"/>
  <c r="X36" i="7"/>
  <c r="X39" i="7"/>
  <c r="C39" i="7" s="1"/>
  <c r="W70" i="7"/>
  <c r="W36" i="7"/>
  <c r="W39" i="7"/>
  <c r="V70" i="7"/>
  <c r="V36" i="7"/>
  <c r="V39" i="7"/>
  <c r="U70" i="7"/>
  <c r="U36" i="7"/>
  <c r="C36" i="7" s="1"/>
  <c r="U39" i="7"/>
  <c r="T70" i="7"/>
  <c r="S70" i="7"/>
  <c r="AP68" i="7"/>
  <c r="M81" i="8"/>
  <c r="N81" i="8" s="1"/>
  <c r="AP67" i="7"/>
  <c r="M80" i="8"/>
  <c r="N80" i="8" s="1"/>
  <c r="AP66" i="7"/>
  <c r="M79" i="8" s="1"/>
  <c r="N79" i="8" s="1"/>
  <c r="AP54" i="7"/>
  <c r="M77" i="8"/>
  <c r="N77" i="8" s="1"/>
  <c r="J38" i="7"/>
  <c r="J35" i="7"/>
  <c r="AP32" i="7"/>
  <c r="C30" i="7"/>
  <c r="AH22" i="7"/>
  <c r="AG22" i="7"/>
  <c r="AF22" i="7"/>
  <c r="AE22" i="7"/>
  <c r="AD22" i="7"/>
  <c r="AC22" i="7"/>
  <c r="AB22" i="7"/>
  <c r="AA22" i="7"/>
  <c r="Z22" i="7"/>
  <c r="Y22" i="7"/>
  <c r="X22" i="7"/>
  <c r="W22" i="7"/>
  <c r="V22" i="7"/>
  <c r="U22" i="7"/>
  <c r="C22" i="7" s="1"/>
  <c r="T22" i="7"/>
  <c r="S22" i="7"/>
  <c r="R22" i="7"/>
  <c r="Q22" i="7"/>
  <c r="P22" i="7"/>
  <c r="F28" i="1"/>
  <c r="R28" i="1"/>
  <c r="F34" i="1"/>
  <c r="R34" i="1" s="1"/>
  <c r="F43" i="1"/>
  <c r="R43" i="1"/>
  <c r="F46" i="1"/>
  <c r="R46" i="1" s="1"/>
  <c r="F67" i="1"/>
  <c r="R67" i="1"/>
  <c r="F49" i="1"/>
  <c r="R49" i="1" s="1"/>
  <c r="T24" i="7" s="1"/>
  <c r="S40" i="1"/>
  <c r="S37" i="1"/>
  <c r="F31" i="1"/>
  <c r="R31" i="1"/>
  <c r="S31" i="1" s="1"/>
  <c r="F58" i="1"/>
  <c r="R58" i="1"/>
  <c r="S58" i="1" s="1"/>
  <c r="F61" i="1"/>
  <c r="R61" i="1" s="1"/>
  <c r="E3" i="1" s="1"/>
  <c r="L2" i="8" s="1"/>
  <c r="S13" i="1"/>
  <c r="S16" i="1"/>
  <c r="S19" i="1"/>
  <c r="S22" i="1"/>
  <c r="S25" i="1"/>
  <c r="F55" i="1"/>
  <c r="R55" i="1"/>
  <c r="F13" i="5"/>
  <c r="U13" i="5"/>
  <c r="V13" i="5"/>
  <c r="S64" i="1"/>
  <c r="F7" i="1"/>
  <c r="R7" i="1" s="1"/>
  <c r="AG55" i="7" s="1"/>
  <c r="F22" i="5"/>
  <c r="R22" i="5" s="1"/>
  <c r="F25" i="5"/>
  <c r="R25" i="5"/>
  <c r="F7" i="5"/>
  <c r="U7" i="5"/>
  <c r="V7" i="5" s="1"/>
  <c r="F19" i="5"/>
  <c r="U19" i="5"/>
  <c r="V19" i="5"/>
  <c r="V28" i="5"/>
  <c r="V31" i="5"/>
  <c r="V43" i="5"/>
  <c r="V76" i="5"/>
  <c r="V79" i="5"/>
  <c r="F85" i="5"/>
  <c r="U85" i="5"/>
  <c r="V85" i="5"/>
  <c r="F52" i="5"/>
  <c r="F55" i="5"/>
  <c r="F58" i="5"/>
  <c r="F61" i="5"/>
  <c r="T28" i="5"/>
  <c r="T31" i="5"/>
  <c r="T43" i="5"/>
  <c r="T76" i="5"/>
  <c r="T85" i="5"/>
  <c r="F49" i="5"/>
  <c r="F76" i="5"/>
  <c r="F79" i="5"/>
  <c r="R10" i="5"/>
  <c r="R19" i="5"/>
  <c r="AG24" i="7"/>
  <c r="AC24" i="7"/>
  <c r="Q24" i="7"/>
  <c r="AH81" i="7"/>
  <c r="AB24" i="7"/>
  <c r="X24" i="7"/>
  <c r="L24" i="7"/>
  <c r="AE24" i="7"/>
  <c r="W24" i="7"/>
  <c r="O24" i="7"/>
  <c r="AH80" i="7"/>
  <c r="AD24" i="7"/>
  <c r="N24" i="7"/>
  <c r="K81" i="7"/>
  <c r="AK85" i="7"/>
  <c r="U22" i="5"/>
  <c r="V22" i="5" s="1"/>
  <c r="AO74" i="8"/>
  <c r="AO72" i="8"/>
  <c r="AO70" i="8"/>
  <c r="AO69" i="8"/>
  <c r="AO68" i="8"/>
  <c r="AO66" i="8"/>
  <c r="AO64" i="8"/>
  <c r="AO61" i="8"/>
  <c r="AO60" i="8"/>
  <c r="AO58" i="8"/>
  <c r="AO57" i="8"/>
  <c r="AO56" i="8"/>
  <c r="AO53" i="8"/>
  <c r="AO49" i="8"/>
  <c r="AO48" i="8"/>
  <c r="AO46" i="8"/>
  <c r="AO45" i="8"/>
  <c r="AO44" i="8"/>
  <c r="AO41" i="8"/>
  <c r="U75" i="8"/>
  <c r="U74" i="8"/>
  <c r="U73" i="8"/>
  <c r="U72" i="8"/>
  <c r="U71" i="8"/>
  <c r="U69" i="8"/>
  <c r="U67" i="8"/>
  <c r="U66" i="8"/>
  <c r="U65" i="8"/>
  <c r="U64" i="8"/>
  <c r="U63" i="8"/>
  <c r="U61" i="8"/>
  <c r="U60" i="8"/>
  <c r="U59" i="8"/>
  <c r="U58" i="8"/>
  <c r="U57" i="8"/>
  <c r="U56" i="8"/>
  <c r="U55" i="8"/>
  <c r="U53" i="8"/>
  <c r="U51" i="8"/>
  <c r="U49" i="8"/>
  <c r="U47" i="8"/>
  <c r="U46" i="8"/>
  <c r="U45" i="8"/>
  <c r="U44" i="8"/>
  <c r="U42" i="8"/>
  <c r="U41" i="8"/>
  <c r="AG83" i="8"/>
  <c r="AG82" i="8"/>
  <c r="AK83" i="8"/>
  <c r="AK82" i="8"/>
  <c r="Z90" i="8"/>
  <c r="Z84" i="8"/>
  <c r="AL41" i="8"/>
  <c r="V42" i="8"/>
  <c r="AL42" i="8"/>
  <c r="V43" i="8"/>
  <c r="V44" i="8"/>
  <c r="AL44" i="8"/>
  <c r="V45" i="8"/>
  <c r="AL45" i="8"/>
  <c r="V46" i="8"/>
  <c r="AL46" i="8"/>
  <c r="V47" i="8"/>
  <c r="V49" i="8"/>
  <c r="AL49" i="8"/>
  <c r="V51" i="8"/>
  <c r="AL51" i="8"/>
  <c r="V53" i="8"/>
  <c r="AL53" i="8"/>
  <c r="V54" i="8"/>
  <c r="V55" i="8"/>
  <c r="AL55" i="8"/>
  <c r="V56" i="8"/>
  <c r="AL56" i="8"/>
  <c r="V57" i="8"/>
  <c r="AL57" i="8"/>
  <c r="V58" i="8"/>
  <c r="AL58" i="8"/>
  <c r="V59" i="8"/>
  <c r="AL59" i="8"/>
  <c r="V60" i="8"/>
  <c r="AL60" i="8"/>
  <c r="V61" i="8"/>
  <c r="AL61" i="8"/>
  <c r="V62" i="8"/>
  <c r="AL62" i="8"/>
  <c r="V63" i="8"/>
  <c r="AL63" i="8"/>
  <c r="V64" i="8"/>
  <c r="AL64" i="8"/>
  <c r="V65" i="8"/>
  <c r="AL65" i="8"/>
  <c r="V66" i="8"/>
  <c r="AL66" i="8"/>
  <c r="V67" i="8"/>
  <c r="AL67" i="8"/>
  <c r="V68" i="8"/>
  <c r="AL68" i="8"/>
  <c r="V69" i="8"/>
  <c r="AL69" i="8"/>
  <c r="V70" i="8"/>
  <c r="AL70" i="8"/>
  <c r="V71" i="8"/>
  <c r="AL71" i="8"/>
  <c r="V72" i="8"/>
  <c r="AL72" i="8"/>
  <c r="V73" i="8"/>
  <c r="AL73" i="8"/>
  <c r="V74" i="8"/>
  <c r="AL74" i="8"/>
  <c r="V75" i="8"/>
  <c r="AL75" i="8"/>
  <c r="V82" i="8"/>
  <c r="AD82" i="8"/>
  <c r="AA83" i="8"/>
  <c r="AI83" i="8"/>
  <c r="CM67" i="7"/>
  <c r="M59" i="8" s="1"/>
  <c r="N59" i="8" s="1"/>
  <c r="CM80" i="7"/>
  <c r="M72" i="8" s="1"/>
  <c r="N72" i="8" s="1"/>
  <c r="T168" i="8"/>
  <c r="CM88" i="7"/>
  <c r="M85" i="8"/>
  <c r="N85" i="8" s="1"/>
  <c r="CM95" i="7"/>
  <c r="M92" i="8" s="1"/>
  <c r="N92" i="8" s="1"/>
  <c r="Y87" i="8"/>
  <c r="Y86" i="8"/>
  <c r="AK91" i="8"/>
  <c r="W84" i="8"/>
  <c r="AI84" i="8"/>
  <c r="AQ84" i="8"/>
  <c r="AK88" i="8"/>
  <c r="AB88" i="8"/>
  <c r="AN88" i="8"/>
  <c r="AN91" i="8"/>
  <c r="AB41" i="8"/>
  <c r="AJ42" i="8"/>
  <c r="AJ43" i="8"/>
  <c r="AB45" i="8"/>
  <c r="AJ47" i="8"/>
  <c r="AB48" i="8"/>
  <c r="AB51" i="8"/>
  <c r="AJ52" i="8"/>
  <c r="AB54" i="8"/>
  <c r="AJ56" i="8"/>
  <c r="AB57" i="8"/>
  <c r="AB58" i="8"/>
  <c r="AJ59" i="8"/>
  <c r="AJ60" i="8"/>
  <c r="AB62" i="8"/>
  <c r="AJ64" i="8"/>
  <c r="AB65" i="8"/>
  <c r="AB66" i="8"/>
  <c r="AF67" i="8"/>
  <c r="AJ67" i="8"/>
  <c r="AJ68" i="8"/>
  <c r="AB70" i="8"/>
  <c r="AJ72" i="8"/>
  <c r="AB73" i="8"/>
  <c r="AB74" i="8"/>
  <c r="AJ75" i="8"/>
  <c r="T82" i="8"/>
  <c r="AB82" i="8"/>
  <c r="AF82" i="8"/>
  <c r="AJ82" i="8"/>
  <c r="AK90" i="8"/>
  <c r="W88" i="8"/>
  <c r="AE88" i="8"/>
  <c r="AI88" i="8"/>
  <c r="AQ88" i="8"/>
  <c r="AQ45" i="8"/>
  <c r="AE46" i="8"/>
  <c r="AI50" i="8"/>
  <c r="AQ50" i="8"/>
  <c r="AI54" i="8"/>
  <c r="AA55" i="8"/>
  <c r="AI58" i="8"/>
  <c r="AQ61" i="8"/>
  <c r="AA65" i="8"/>
  <c r="AQ65" i="8"/>
  <c r="AA69" i="8"/>
  <c r="AI72" i="8"/>
  <c r="AM72" i="8"/>
  <c r="AQ75" i="8"/>
  <c r="AK84" i="8"/>
  <c r="AE85" i="8"/>
  <c r="AJ22" i="7"/>
  <c r="T10" i="5"/>
  <c r="T68" i="8"/>
  <c r="T47" i="8"/>
  <c r="C18" i="7"/>
  <c r="T19" i="5"/>
  <c r="X109" i="7" s="1"/>
  <c r="K109" i="7"/>
  <c r="C69" i="7"/>
  <c r="S61" i="1"/>
  <c r="S52" i="1" s="1"/>
  <c r="C72" i="7"/>
  <c r="X73" i="8"/>
  <c r="X69" i="8"/>
  <c r="X57" i="8"/>
  <c r="X41" i="8"/>
  <c r="X74" i="8"/>
  <c r="X70" i="8"/>
  <c r="X62" i="8"/>
  <c r="X58" i="8"/>
  <c r="X54" i="8"/>
  <c r="X50" i="8"/>
  <c r="X46" i="8"/>
  <c r="X42" i="8"/>
  <c r="X75" i="8"/>
  <c r="X71" i="8"/>
  <c r="X67" i="8"/>
  <c r="X63" i="8"/>
  <c r="X59" i="8"/>
  <c r="X55" i="8"/>
  <c r="X51" i="8"/>
  <c r="X47" i="8"/>
  <c r="AH41" i="8"/>
  <c r="AH76" i="8"/>
  <c r="AO75" i="8"/>
  <c r="AO71" i="8"/>
  <c r="AO67" i="8"/>
  <c r="AO63" i="8"/>
  <c r="AO59" i="8"/>
  <c r="AO55" i="8"/>
  <c r="AO51" i="8"/>
  <c r="AO47" i="8"/>
  <c r="AO43" i="8"/>
  <c r="AE109" i="7"/>
  <c r="U109" i="7"/>
  <c r="S109" i="7"/>
  <c r="W109" i="7"/>
  <c r="R109" i="7"/>
  <c r="AH109" i="7"/>
  <c r="L109" i="7"/>
  <c r="AN74" i="8"/>
  <c r="AN42" i="8"/>
  <c r="N109" i="7"/>
  <c r="AI18" i="7"/>
  <c r="O109" i="7"/>
  <c r="J18" i="7"/>
  <c r="AD109" i="7"/>
  <c r="M109" i="7"/>
  <c r="S55" i="1"/>
  <c r="AJ72" i="7"/>
  <c r="AK76" i="8"/>
  <c r="AK72" i="8"/>
  <c r="AK68" i="8"/>
  <c r="AK64" i="8"/>
  <c r="AK60" i="8"/>
  <c r="AK56" i="8"/>
  <c r="AK48" i="8"/>
  <c r="AK44" i="8"/>
  <c r="AK73" i="8"/>
  <c r="AK69" i="8"/>
  <c r="AK65" i="8"/>
  <c r="AK61" i="8"/>
  <c r="AK57" i="8"/>
  <c r="AK53" i="8"/>
  <c r="AK49" i="8"/>
  <c r="AK45" i="8"/>
  <c r="AK41" i="8"/>
  <c r="AK74" i="8"/>
  <c r="AK70" i="8"/>
  <c r="AK66" i="8"/>
  <c r="AK62" i="8"/>
  <c r="AK58" i="8"/>
  <c r="AK54" i="8"/>
  <c r="AK46" i="8"/>
  <c r="AK42" i="8"/>
  <c r="AK75" i="8"/>
  <c r="AK71" i="8"/>
  <c r="AK67" i="8"/>
  <c r="AK63" i="8"/>
  <c r="AK59" i="8"/>
  <c r="AK55" i="8"/>
  <c r="AK51" i="8"/>
  <c r="AK47" i="8"/>
  <c r="AK43" i="8"/>
  <c r="T109" i="7"/>
  <c r="AF109" i="7"/>
  <c r="AC109" i="7"/>
  <c r="AG109" i="7"/>
  <c r="Z109" i="7"/>
  <c r="AE76" i="8"/>
  <c r="U53" i="7"/>
  <c r="AC47" i="7"/>
  <c r="M47" i="7"/>
  <c r="V53" i="7"/>
  <c r="AD47" i="7"/>
  <c r="N47" i="7"/>
  <c r="C47" i="7" s="1"/>
  <c r="T53" i="7"/>
  <c r="AB47" i="7"/>
  <c r="L47" i="7"/>
  <c r="S53" i="7"/>
  <c r="AA53" i="7"/>
  <c r="AE47" i="7"/>
  <c r="AF112" i="7"/>
  <c r="AF114" i="7" s="1"/>
  <c r="AB112" i="7"/>
  <c r="AB114" i="7" s="1"/>
  <c r="X112" i="7"/>
  <c r="X114" i="7" s="1"/>
  <c r="T112" i="7"/>
  <c r="T114" i="7" s="1"/>
  <c r="P112" i="7"/>
  <c r="P114" i="7" s="1"/>
  <c r="L112" i="7"/>
  <c r="L114" i="7" s="1"/>
  <c r="AE112" i="7"/>
  <c r="AE114" i="7" s="1"/>
  <c r="AA112" i="7"/>
  <c r="AA114" i="7"/>
  <c r="W112" i="7"/>
  <c r="W114" i="7" s="1"/>
  <c r="S112" i="7"/>
  <c r="S114" i="7" s="1"/>
  <c r="O112" i="7"/>
  <c r="O114" i="7" s="1"/>
  <c r="K112" i="7"/>
  <c r="K114" i="7"/>
  <c r="Y53" i="7"/>
  <c r="AG47" i="7"/>
  <c r="Q47" i="7"/>
  <c r="Z53" i="7"/>
  <c r="AH47" i="7"/>
  <c r="R47" i="7"/>
  <c r="X53" i="7"/>
  <c r="AF47" i="7"/>
  <c r="P47" i="7"/>
  <c r="W47" i="7"/>
  <c r="W53" i="7"/>
  <c r="S47" i="7"/>
  <c r="AC53" i="7"/>
  <c r="M53" i="7"/>
  <c r="U47" i="7"/>
  <c r="AD53" i="7"/>
  <c r="N53" i="7"/>
  <c r="V47" i="7"/>
  <c r="AB53" i="7"/>
  <c r="L53" i="7"/>
  <c r="C53" i="7" s="1"/>
  <c r="T47" i="7"/>
  <c r="O53" i="7"/>
  <c r="K47" i="7"/>
  <c r="AH112" i="7"/>
  <c r="AH114" i="7" s="1"/>
  <c r="AD112" i="7"/>
  <c r="AD114" i="7" s="1"/>
  <c r="Z112" i="7"/>
  <c r="Z114" i="7"/>
  <c r="V112" i="7"/>
  <c r="V114" i="7" s="1"/>
  <c r="R112" i="7"/>
  <c r="R114" i="7" s="1"/>
  <c r="N112" i="7"/>
  <c r="N114" i="7" s="1"/>
  <c r="AG112" i="7"/>
  <c r="AG114" i="7"/>
  <c r="AC112" i="7"/>
  <c r="AC114" i="7" s="1"/>
  <c r="Y112" i="7"/>
  <c r="Y114" i="7" s="1"/>
  <c r="U112" i="7"/>
  <c r="U114" i="7" s="1"/>
  <c r="Q112" i="7"/>
  <c r="Q114" i="7" s="1"/>
  <c r="M112" i="7"/>
  <c r="M114" i="7"/>
  <c r="R91" i="5"/>
  <c r="T91" i="5" s="1"/>
  <c r="AG53" i="7"/>
  <c r="Q53" i="7"/>
  <c r="Y47" i="7"/>
  <c r="AH53" i="7"/>
  <c r="R53" i="7"/>
  <c r="Z47" i="7"/>
  <c r="AF53" i="7"/>
  <c r="P53" i="7"/>
  <c r="X47" i="7"/>
  <c r="AE53" i="7"/>
  <c r="AA47" i="7"/>
  <c r="K53" i="7"/>
  <c r="O47" i="7"/>
  <c r="AH24" i="7"/>
  <c r="U24" i="7"/>
  <c r="AF24" i="7"/>
  <c r="P24" i="7"/>
  <c r="AA24" i="7"/>
  <c r="K24" i="7"/>
  <c r="V24" i="7"/>
  <c r="S49" i="1"/>
  <c r="V41" i="8"/>
  <c r="V76" i="8"/>
  <c r="AD41" i="8"/>
  <c r="AD76" i="8"/>
  <c r="T25" i="5"/>
  <c r="V113" i="7"/>
  <c r="AH113" i="7"/>
  <c r="AF113" i="7"/>
  <c r="S113" i="7"/>
  <c r="L113" i="7"/>
  <c r="M113" i="7"/>
  <c r="R13" i="5"/>
  <c r="Z76" i="8"/>
  <c r="AB113" i="7"/>
  <c r="AC113" i="7"/>
  <c r="Z113" i="7"/>
  <c r="AD113" i="7"/>
  <c r="AE113" i="7"/>
  <c r="P113" i="7"/>
  <c r="R7" i="5"/>
  <c r="AA15" i="7" s="1"/>
  <c r="L28" i="7"/>
  <c r="P28" i="7"/>
  <c r="T28" i="7"/>
  <c r="X28" i="7"/>
  <c r="AB28" i="7"/>
  <c r="AF28" i="7"/>
  <c r="L26" i="7"/>
  <c r="P26" i="7"/>
  <c r="T26" i="7"/>
  <c r="X26" i="7"/>
  <c r="AB26" i="7"/>
  <c r="AF26" i="7"/>
  <c r="AJ14" i="7"/>
  <c r="O15" i="7"/>
  <c r="W15" i="7"/>
  <c r="O101" i="7"/>
  <c r="S101" i="7"/>
  <c r="W101" i="7"/>
  <c r="AA101" i="7"/>
  <c r="AE101" i="7"/>
  <c r="K101" i="7"/>
  <c r="E26" i="5"/>
  <c r="O28" i="7"/>
  <c r="S28" i="7"/>
  <c r="W28" i="7"/>
  <c r="AA28" i="7"/>
  <c r="AE28" i="7"/>
  <c r="K28" i="7"/>
  <c r="O26" i="7"/>
  <c r="S26" i="7"/>
  <c r="W26" i="7"/>
  <c r="AA26" i="7"/>
  <c r="AE26" i="7"/>
  <c r="K26" i="7"/>
  <c r="N15" i="7"/>
  <c r="R15" i="7"/>
  <c r="AH15" i="7"/>
  <c r="N101" i="7"/>
  <c r="R101" i="7"/>
  <c r="V101" i="7"/>
  <c r="Z101" i="7"/>
  <c r="AD101" i="7"/>
  <c r="AH101" i="7"/>
  <c r="N28" i="7"/>
  <c r="R28" i="7"/>
  <c r="V28" i="7"/>
  <c r="Z28" i="7"/>
  <c r="AD28" i="7"/>
  <c r="AH28" i="7"/>
  <c r="N26" i="7"/>
  <c r="R26" i="7"/>
  <c r="V26" i="7"/>
  <c r="Z26" i="7"/>
  <c r="AD26" i="7"/>
  <c r="AH26" i="7"/>
  <c r="C14" i="7"/>
  <c r="AG33" i="7"/>
  <c r="M15" i="7"/>
  <c r="Q15" i="7"/>
  <c r="Y15" i="7"/>
  <c r="AC15" i="7"/>
  <c r="AG15" i="7"/>
  <c r="M101" i="7"/>
  <c r="Q101" i="7"/>
  <c r="U101" i="7"/>
  <c r="Y101" i="7"/>
  <c r="AC101" i="7"/>
  <c r="AG101" i="7"/>
  <c r="M28" i="7"/>
  <c r="Q28" i="7"/>
  <c r="U28" i="7"/>
  <c r="Y28" i="7"/>
  <c r="AC28" i="7"/>
  <c r="AG28" i="7"/>
  <c r="M26" i="7"/>
  <c r="Q26" i="7"/>
  <c r="C26" i="7" s="1"/>
  <c r="U26" i="7"/>
  <c r="Y26" i="7"/>
  <c r="AC26" i="7"/>
  <c r="AG26" i="7"/>
  <c r="L15" i="7"/>
  <c r="P15" i="7"/>
  <c r="T15" i="7"/>
  <c r="X15" i="7"/>
  <c r="AB15" i="7"/>
  <c r="AF15" i="7"/>
  <c r="L101" i="7"/>
  <c r="P101" i="7"/>
  <c r="T101" i="7"/>
  <c r="X101" i="7"/>
  <c r="AB101" i="7"/>
  <c r="AF101" i="7"/>
  <c r="AG113" i="7"/>
  <c r="X113" i="7"/>
  <c r="U113" i="7"/>
  <c r="Y113" i="7"/>
  <c r="AA113" i="7"/>
  <c r="Q113" i="7"/>
  <c r="C1" i="10"/>
  <c r="H1" i="10"/>
  <c r="AB1" i="10"/>
  <c r="Y1" i="10"/>
  <c r="T7" i="5"/>
  <c r="AC64" i="7"/>
  <c r="AC63" i="7" s="1"/>
  <c r="U64" i="7"/>
  <c r="U63" i="7" s="1"/>
  <c r="AD64" i="7"/>
  <c r="AD63" i="7" s="1"/>
  <c r="N64" i="7"/>
  <c r="N61" i="7" s="1"/>
  <c r="N63" i="7"/>
  <c r="X64" i="7"/>
  <c r="X63" i="7" s="1"/>
  <c r="W64" i="7"/>
  <c r="W63" i="7" s="1"/>
  <c r="O64" i="7"/>
  <c r="O63" i="7" s="1"/>
  <c r="P96" i="7"/>
  <c r="AE96" i="7"/>
  <c r="AF96" i="7"/>
  <c r="AG96" i="7"/>
  <c r="AD96" i="7"/>
  <c r="R96" i="7"/>
  <c r="Y64" i="7"/>
  <c r="Y63" i="7" s="1"/>
  <c r="AH64" i="7"/>
  <c r="AH63" i="7" s="1"/>
  <c r="R64" i="7"/>
  <c r="R61" i="7" s="1"/>
  <c r="AB64" i="7"/>
  <c r="L64" i="7"/>
  <c r="L63" i="7" s="1"/>
  <c r="AE64" i="7"/>
  <c r="AE61" i="7" s="1"/>
  <c r="AE63" i="7"/>
  <c r="M96" i="7"/>
  <c r="L96" i="7"/>
  <c r="S96" i="7"/>
  <c r="N96" i="7"/>
  <c r="O96" i="7"/>
  <c r="AH96" i="7"/>
  <c r="AC96" i="7"/>
  <c r="AG64" i="7"/>
  <c r="AG61" i="7" s="1"/>
  <c r="M64" i="7"/>
  <c r="M63" i="7" s="1"/>
  <c r="V64" i="7"/>
  <c r="V63" i="7" s="1"/>
  <c r="V61" i="7"/>
  <c r="AF64" i="7"/>
  <c r="AF61" i="7" s="1"/>
  <c r="P64" i="7"/>
  <c r="P63" i="7" s="1"/>
  <c r="K64" i="7"/>
  <c r="K61" i="7" s="1"/>
  <c r="K63" i="7"/>
  <c r="S64" i="7"/>
  <c r="S61" i="7" s="1"/>
  <c r="K96" i="7"/>
  <c r="W96" i="7"/>
  <c r="U96" i="7"/>
  <c r="V96" i="7"/>
  <c r="T96" i="7"/>
  <c r="X96" i="7"/>
  <c r="Q64" i="7"/>
  <c r="Q63" i="7" s="1"/>
  <c r="Z64" i="7"/>
  <c r="Z63" i="7" s="1"/>
  <c r="H8" i="5"/>
  <c r="T64" i="7"/>
  <c r="T63" i="7"/>
  <c r="AA64" i="7"/>
  <c r="AA61" i="7" s="1"/>
  <c r="Q96" i="7"/>
  <c r="AA96" i="7"/>
  <c r="Z96" i="7"/>
  <c r="AB96" i="7"/>
  <c r="Y96" i="7"/>
  <c r="E11" i="5"/>
  <c r="T13" i="5"/>
  <c r="P107" i="7"/>
  <c r="M107" i="7"/>
  <c r="T107" i="7"/>
  <c r="W107" i="7"/>
  <c r="S107" i="7"/>
  <c r="O107" i="7"/>
  <c r="L107" i="7"/>
  <c r="X107" i="7"/>
  <c r="AC107" i="7"/>
  <c r="Y107" i="7"/>
  <c r="V107" i="7"/>
  <c r="AE107" i="7"/>
  <c r="K107" i="7"/>
  <c r="AB107" i="7"/>
  <c r="AH107" i="7"/>
  <c r="AD107" i="7"/>
  <c r="AA107" i="7"/>
  <c r="Z107" i="7"/>
  <c r="Q107" i="7"/>
  <c r="AF107" i="7"/>
  <c r="N107" i="7"/>
  <c r="R107" i="7"/>
  <c r="AG107" i="7"/>
  <c r="U107" i="7"/>
  <c r="AI14" i="7"/>
  <c r="J14" i="7"/>
  <c r="R63" i="7"/>
  <c r="AA63" i="7"/>
  <c r="AB63" i="7"/>
  <c r="AB61" i="7"/>
  <c r="X61" i="7"/>
  <c r="AC61" i="7"/>
  <c r="Y61" i="7"/>
  <c r="U61" i="7"/>
  <c r="AS85" i="8"/>
  <c r="AR85" i="8"/>
  <c r="Z85" i="8"/>
  <c r="Y92" i="8"/>
  <c r="W92" i="8"/>
  <c r="AB92" i="8"/>
  <c r="AN85" i="8"/>
  <c r="AN89" i="8"/>
  <c r="AS89" i="8"/>
  <c r="W89" i="8"/>
  <c r="AK92" i="8"/>
  <c r="AR92" i="8"/>
  <c r="AP83" i="8"/>
  <c r="AJ83" i="8"/>
  <c r="Z83" i="8"/>
  <c r="W83" i="8"/>
  <c r="AM83" i="8"/>
  <c r="AI92" i="8"/>
  <c r="AR89" i="8"/>
  <c r="AS92" i="8"/>
  <c r="W85" i="8"/>
  <c r="AQ92" i="8"/>
  <c r="AE92" i="8"/>
  <c r="AK89" i="8"/>
  <c r="AN92" i="8"/>
  <c r="AK85" i="8"/>
  <c r="AR87" i="8"/>
  <c r="Z92" i="8"/>
  <c r="AQ86" i="8"/>
  <c r="AP86" i="8"/>
  <c r="AP84" i="8"/>
  <c r="AP89" i="8"/>
  <c r="AP91" i="8"/>
  <c r="AP88" i="8"/>
  <c r="AP87" i="8"/>
  <c r="AP90" i="8"/>
  <c r="AP92" i="8"/>
  <c r="AP85" i="8"/>
  <c r="V92" i="8"/>
  <c r="V84" i="8"/>
  <c r="V91" i="8"/>
  <c r="V86" i="8"/>
  <c r="V87" i="8"/>
  <c r="V88" i="8"/>
  <c r="V90" i="8"/>
  <c r="V85" i="8"/>
  <c r="V89" i="8"/>
  <c r="AA91" i="8"/>
  <c r="AA90" i="8"/>
  <c r="AA84" i="8"/>
  <c r="AA92" i="8"/>
  <c r="AA86" i="8"/>
  <c r="AA89" i="8"/>
  <c r="AA87" i="8"/>
  <c r="AA85" i="8"/>
  <c r="AA88" i="8"/>
  <c r="AD86" i="8"/>
  <c r="AD84" i="8"/>
  <c r="AD91" i="8"/>
  <c r="AD88" i="8"/>
  <c r="AD89" i="8"/>
  <c r="AD87" i="8"/>
  <c r="AD90" i="8"/>
  <c r="AD92" i="8"/>
  <c r="AD85" i="8"/>
  <c r="AG91" i="8"/>
  <c r="AG85" i="8"/>
  <c r="AG89" i="8"/>
  <c r="AG87" i="8"/>
  <c r="AG90" i="8"/>
  <c r="AG92" i="8"/>
  <c r="AG84" i="8"/>
  <c r="AG86" i="8"/>
  <c r="AG88" i="8"/>
  <c r="AJ88" i="8"/>
  <c r="AJ89" i="8"/>
  <c r="AJ87" i="8"/>
  <c r="AJ90" i="8"/>
  <c r="AJ92" i="8"/>
  <c r="AJ86" i="8"/>
  <c r="AJ85" i="8"/>
  <c r="AJ84" i="8"/>
  <c r="AJ91" i="8"/>
  <c r="AO84" i="8"/>
  <c r="AO86" i="8"/>
  <c r="AO90" i="8"/>
  <c r="AO91" i="8"/>
  <c r="AO85" i="8"/>
  <c r="AO89" i="8"/>
  <c r="AO92" i="8"/>
  <c r="AO88" i="8"/>
  <c r="AO87" i="8"/>
  <c r="U86" i="8"/>
  <c r="U85" i="8"/>
  <c r="U89" i="8"/>
  <c r="U91" i="8"/>
  <c r="U88" i="8"/>
  <c r="U87" i="8"/>
  <c r="U90" i="8"/>
  <c r="U84" i="8"/>
  <c r="U92" i="8"/>
  <c r="X90" i="8"/>
  <c r="X86" i="8"/>
  <c r="X84" i="8"/>
  <c r="X92" i="8"/>
  <c r="X91" i="8"/>
  <c r="X89" i="8"/>
  <c r="X85" i="8"/>
  <c r="X87" i="8"/>
  <c r="X88" i="8"/>
  <c r="AC87" i="8"/>
  <c r="AC92" i="8"/>
  <c r="AC85" i="8"/>
  <c r="AC86" i="8"/>
  <c r="AC90" i="8"/>
  <c r="AC91" i="8"/>
  <c r="AC89" i="8"/>
  <c r="AC84" i="8"/>
  <c r="AC88" i="8"/>
  <c r="AF84" i="8"/>
  <c r="AF88" i="8"/>
  <c r="AF90" i="8"/>
  <c r="AF92" i="8"/>
  <c r="AF86" i="8"/>
  <c r="AF87" i="8"/>
  <c r="AF91" i="8"/>
  <c r="AF89" i="8"/>
  <c r="AF85" i="8"/>
  <c r="AH86" i="8"/>
  <c r="AH84" i="8"/>
  <c r="AH91" i="8"/>
  <c r="AH88" i="8"/>
  <c r="AH87" i="8"/>
  <c r="AH90" i="8"/>
  <c r="AH89" i="8"/>
  <c r="AH92" i="8"/>
  <c r="AH85" i="8"/>
  <c r="AM84" i="8"/>
  <c r="AM90" i="8"/>
  <c r="AM86" i="8"/>
  <c r="AM92" i="8"/>
  <c r="AM87" i="8"/>
  <c r="AM89" i="8"/>
  <c r="AM91" i="8"/>
  <c r="AM88" i="8"/>
  <c r="AM85" i="8"/>
  <c r="T61" i="7"/>
  <c r="AK50" i="8"/>
  <c r="AE89" i="8"/>
  <c r="AQ85" i="8"/>
  <c r="AE50" i="8"/>
  <c r="AQ87" i="8"/>
  <c r="AI87" i="8"/>
  <c r="AE87" i="8"/>
  <c r="W87" i="8"/>
  <c r="AI89" i="8"/>
  <c r="AB89" i="8"/>
  <c r="Y89" i="8"/>
  <c r="AN87" i="8"/>
  <c r="AB90" i="8"/>
  <c r="Y90" i="8"/>
  <c r="Y85" i="8"/>
  <c r="AE84" i="8"/>
  <c r="AK87" i="8"/>
  <c r="Y91" i="8"/>
  <c r="CM90" i="7"/>
  <c r="M87" i="8" s="1"/>
  <c r="N87" i="8" s="1"/>
  <c r="CM92" i="7"/>
  <c r="M89" i="8"/>
  <c r="N89" i="8" s="1"/>
  <c r="AD52" i="8"/>
  <c r="AD50" i="8"/>
  <c r="AD48" i="8"/>
  <c r="Z88" i="8"/>
  <c r="Z87" i="8"/>
  <c r="AG48" i="8"/>
  <c r="AG52" i="8"/>
  <c r="AC48" i="8"/>
  <c r="AC52" i="8"/>
  <c r="Y48" i="8"/>
  <c r="Y52" i="8"/>
  <c r="U48" i="8"/>
  <c r="U52" i="8"/>
  <c r="AO52" i="8"/>
  <c r="W86" i="8"/>
  <c r="AI91" i="8"/>
  <c r="T175" i="8"/>
  <c r="T88" i="8" s="1"/>
  <c r="AK52" i="8"/>
  <c r="AE91" i="8"/>
  <c r="AI86" i="8"/>
  <c r="AI85" i="8"/>
  <c r="Y84" i="8"/>
  <c r="AQ90" i="8"/>
  <c r="AE90" i="8"/>
  <c r="W90" i="8"/>
  <c r="AB86" i="8"/>
  <c r="AB85" i="8"/>
  <c r="Z89" i="8"/>
  <c r="AN86" i="8"/>
  <c r="AN90" i="8"/>
  <c r="AB91" i="8"/>
  <c r="AB87" i="8"/>
  <c r="W91" i="8"/>
  <c r="AK86" i="8"/>
  <c r="CM91" i="7"/>
  <c r="M88" i="8" s="1"/>
  <c r="N88" i="8" s="1"/>
  <c r="AL52" i="8"/>
  <c r="V52" i="8"/>
  <c r="AL50" i="8"/>
  <c r="V50" i="8"/>
  <c r="AL48" i="8"/>
  <c r="Z86" i="8"/>
  <c r="AG50" i="8"/>
  <c r="AC50" i="8"/>
  <c r="Y50" i="8"/>
  <c r="T89" i="8"/>
  <c r="T87" i="8"/>
  <c r="T91" i="8"/>
  <c r="T90" i="8"/>
  <c r="C45" i="7"/>
  <c r="U16" i="5"/>
  <c r="V16" i="5" s="1"/>
  <c r="M61" i="7"/>
  <c r="P61" i="7"/>
  <c r="S63" i="7"/>
  <c r="C41" i="7"/>
  <c r="P108" i="7"/>
  <c r="Q31" i="7"/>
  <c r="S108" i="7"/>
  <c r="O31" i="7"/>
  <c r="Y31" i="7"/>
  <c r="AD108" i="7"/>
  <c r="W31" i="7"/>
  <c r="AG31" i="7"/>
  <c r="V108" i="7"/>
  <c r="AE31" i="7"/>
  <c r="Q108" i="7"/>
  <c r="AF108" i="7"/>
  <c r="T108" i="7"/>
  <c r="V31" i="7"/>
  <c r="X31" i="7"/>
  <c r="U108" i="7"/>
  <c r="AB108" i="7"/>
  <c r="K108" i="7"/>
  <c r="R31" i="7"/>
  <c r="O108" i="7"/>
  <c r="L108" i="7"/>
  <c r="Y108" i="7"/>
  <c r="Z31" i="7"/>
  <c r="Z108" i="7"/>
  <c r="M31" i="7"/>
  <c r="R108" i="7"/>
  <c r="K31" i="7"/>
  <c r="U31" i="7"/>
  <c r="X108" i="7"/>
  <c r="S31" i="7"/>
  <c r="AC31" i="7"/>
  <c r="N108" i="7"/>
  <c r="AA31" i="7"/>
  <c r="AH31" i="7"/>
  <c r="AA108" i="7"/>
  <c r="M108" i="7"/>
  <c r="N31" i="7"/>
  <c r="P31" i="7"/>
  <c r="AE108" i="7"/>
  <c r="AD31" i="7"/>
  <c r="AF31" i="7"/>
  <c r="AC108" i="7"/>
  <c r="W108" i="7"/>
  <c r="T31" i="7"/>
  <c r="AH108" i="7"/>
  <c r="AG108" i="7"/>
  <c r="L31" i="7"/>
  <c r="AB31" i="7"/>
  <c r="T16" i="5"/>
  <c r="K33" i="7"/>
  <c r="N33" i="7"/>
  <c r="P33" i="7"/>
  <c r="R33" i="7"/>
  <c r="T33" i="7"/>
  <c r="V33" i="7"/>
  <c r="X33" i="7"/>
  <c r="Z33" i="7"/>
  <c r="AB33" i="7"/>
  <c r="AD33" i="7"/>
  <c r="AF33" i="7"/>
  <c r="AH33" i="7"/>
  <c r="J15" i="7"/>
  <c r="L33" i="7"/>
  <c r="M33" i="7"/>
  <c r="AJ33" i="7" s="1"/>
  <c r="O33" i="7"/>
  <c r="Q33" i="7"/>
  <c r="S33" i="7"/>
  <c r="U33" i="7"/>
  <c r="W33" i="7"/>
  <c r="Y33" i="7"/>
  <c r="AA33" i="7"/>
  <c r="AC33" i="7"/>
  <c r="AE33" i="7"/>
  <c r="R44" i="1"/>
  <c r="E44" i="1" s="1"/>
  <c r="P42" i="1" s="1"/>
  <c r="G9" i="7"/>
  <c r="Z9" i="7" s="1"/>
  <c r="S43" i="1"/>
  <c r="E35" i="1"/>
  <c r="AR34" i="7"/>
  <c r="AR35" i="7" s="1"/>
  <c r="J34" i="7"/>
  <c r="AH78" i="7"/>
  <c r="S46" i="1"/>
  <c r="AI34" i="7"/>
  <c r="K78" i="7"/>
  <c r="AH79" i="7"/>
  <c r="J37" i="7"/>
  <c r="K79" i="7"/>
  <c r="AR37" i="7"/>
  <c r="AR38" i="7" s="1"/>
  <c r="AI37" i="7"/>
  <c r="S34" i="1"/>
  <c r="E17" i="5"/>
  <c r="AJ40" i="7"/>
  <c r="E32" i="1"/>
  <c r="S28" i="1"/>
  <c r="E68" i="1"/>
  <c r="L34" i="1"/>
  <c r="AQ3" i="7"/>
  <c r="AB9" i="7"/>
  <c r="AB92" i="7" s="1"/>
  <c r="AC9" i="7"/>
  <c r="AC17" i="7" s="1"/>
  <c r="N9" i="7"/>
  <c r="N93" i="7" s="1"/>
  <c r="O9" i="7"/>
  <c r="O93" i="7" s="1"/>
  <c r="O73" i="7"/>
  <c r="O74" i="7" s="1"/>
  <c r="O17" i="7"/>
  <c r="AC93" i="7"/>
  <c r="AB93" i="7"/>
  <c r="AB17" i="7"/>
  <c r="U9" i="7"/>
  <c r="U93" i="7" s="1"/>
  <c r="Q9" i="7"/>
  <c r="Q82" i="7" s="1"/>
  <c r="W9" i="7"/>
  <c r="W92" i="7" s="1"/>
  <c r="R9" i="7"/>
  <c r="R82" i="7" s="1"/>
  <c r="AF9" i="7"/>
  <c r="AF73" i="7" s="1"/>
  <c r="AF74" i="7" s="1"/>
  <c r="P9" i="7"/>
  <c r="P92" i="7" s="1"/>
  <c r="M9" i="7"/>
  <c r="M17" i="7" s="1"/>
  <c r="AE9" i="7"/>
  <c r="AE73" i="7" s="1"/>
  <c r="AE74" i="7" s="1"/>
  <c r="AH9" i="7"/>
  <c r="AH82" i="7" s="1"/>
  <c r="L9" i="7"/>
  <c r="L82" i="7" s="1"/>
  <c r="K9" i="7"/>
  <c r="K82" i="7" s="1"/>
  <c r="K93" i="7"/>
  <c r="AH92" i="7"/>
  <c r="AF93" i="7"/>
  <c r="P93" i="7"/>
  <c r="W57" i="7"/>
  <c r="E8" i="5"/>
  <c r="E3" i="5" s="1"/>
  <c r="Q57" i="7"/>
  <c r="AE57" i="7"/>
  <c r="U82" i="7"/>
  <c r="U73" i="7"/>
  <c r="U74" i="7" s="1"/>
  <c r="AJ86" i="7" s="1"/>
  <c r="AK86" i="7" s="1"/>
  <c r="AL86" i="7" s="1"/>
  <c r="P17" i="7"/>
  <c r="M92" i="7"/>
  <c r="L92" i="7"/>
  <c r="J40" i="7"/>
  <c r="K47" i="1"/>
  <c r="L61" i="7"/>
  <c r="Z61" i="7"/>
  <c r="Q19" i="7"/>
  <c r="Y19" i="7"/>
  <c r="AG19" i="7"/>
  <c r="R19" i="7"/>
  <c r="Z19" i="7"/>
  <c r="AH19" i="7"/>
  <c r="O19" i="7"/>
  <c r="W19" i="7"/>
  <c r="AE19" i="7"/>
  <c r="P19" i="7"/>
  <c r="X19" i="7"/>
  <c r="AJ15" i="7"/>
  <c r="K113" i="7"/>
  <c r="T113" i="7"/>
  <c r="R113" i="7"/>
  <c r="W113" i="7"/>
  <c r="N113" i="7"/>
  <c r="O113" i="7"/>
  <c r="T57" i="7"/>
  <c r="V55" i="7"/>
  <c r="Z57" i="7"/>
  <c r="AC57" i="7"/>
  <c r="S7" i="1"/>
  <c r="S55" i="7"/>
  <c r="S57" i="7"/>
  <c r="V57" i="7"/>
  <c r="AB55" i="7"/>
  <c r="S67" i="1"/>
  <c r="P68" i="1"/>
  <c r="R68" i="1" s="1"/>
  <c r="Z41" i="8"/>
  <c r="Z42" i="8"/>
  <c r="Z43" i="8"/>
  <c r="Z44" i="8"/>
  <c r="Z45" i="8"/>
  <c r="Z46" i="8"/>
  <c r="Z47" i="8"/>
  <c r="Z50" i="8"/>
  <c r="Z51" i="8"/>
  <c r="Z48" i="8"/>
  <c r="Z49" i="8"/>
  <c r="Z52" i="8"/>
  <c r="Z53" i="8"/>
  <c r="Z54" i="8"/>
  <c r="Z55" i="8"/>
  <c r="Z56" i="8"/>
  <c r="Z57" i="8"/>
  <c r="Z58" i="8"/>
  <c r="Z59" i="8"/>
  <c r="Z60" i="8"/>
  <c r="Z61" i="8"/>
  <c r="Z62" i="8"/>
  <c r="Z63" i="8"/>
  <c r="Z64" i="8"/>
  <c r="Z65" i="8"/>
  <c r="Z66" i="8"/>
  <c r="Z67" i="8"/>
  <c r="Z68" i="8"/>
  <c r="Z69" i="8"/>
  <c r="Z70" i="8"/>
  <c r="Z71" i="8"/>
  <c r="Z72" i="8"/>
  <c r="Z73" i="8"/>
  <c r="Z74" i="8"/>
  <c r="Z75" i="8"/>
  <c r="AC76" i="8"/>
  <c r="AC74" i="8"/>
  <c r="AC72" i="8"/>
  <c r="AC70" i="8"/>
  <c r="AC68" i="8"/>
  <c r="AC66" i="8"/>
  <c r="AC64" i="8"/>
  <c r="AC62" i="8"/>
  <c r="AC60" i="8"/>
  <c r="AC58" i="8"/>
  <c r="AC56" i="8"/>
  <c r="AC54" i="8"/>
  <c r="AC51" i="8"/>
  <c r="AC47" i="8"/>
  <c r="AC45" i="8"/>
  <c r="AC43" i="8"/>
  <c r="AC41" i="8"/>
  <c r="AC75" i="8"/>
  <c r="AC73" i="8"/>
  <c r="AC71" i="8"/>
  <c r="AC69" i="8"/>
  <c r="AC67" i="8"/>
  <c r="AC65" i="8"/>
  <c r="AC63" i="8"/>
  <c r="AC61" i="8"/>
  <c r="AC59" i="8"/>
  <c r="AC57" i="8"/>
  <c r="AC55" i="8"/>
  <c r="AC53" i="8"/>
  <c r="AC49" i="8"/>
  <c r="AC46" i="8"/>
  <c r="AC44" i="8"/>
  <c r="AC42" i="8"/>
  <c r="Y75" i="8"/>
  <c r="Y73" i="8"/>
  <c r="Y71" i="8"/>
  <c r="Y69" i="8"/>
  <c r="Y67" i="8"/>
  <c r="Y65" i="8"/>
  <c r="Y63" i="8"/>
  <c r="Y61" i="8"/>
  <c r="Y59" i="8"/>
  <c r="Y57" i="8"/>
  <c r="Y55" i="8"/>
  <c r="Y53" i="8"/>
  <c r="Y49" i="8"/>
  <c r="Y46" i="8"/>
  <c r="Y44" i="8"/>
  <c r="Y42" i="8"/>
  <c r="Y76" i="8"/>
  <c r="Y74" i="8"/>
  <c r="Y72" i="8"/>
  <c r="Y70" i="8"/>
  <c r="Y68" i="8"/>
  <c r="Y66" i="8"/>
  <c r="Y64" i="8"/>
  <c r="Y62" i="8"/>
  <c r="Y60" i="8"/>
  <c r="Y58" i="8"/>
  <c r="Y56" i="8"/>
  <c r="Y54" i="8"/>
  <c r="Y51" i="8"/>
  <c r="Y47" i="8"/>
  <c r="Y45" i="8"/>
  <c r="Y43" i="8"/>
  <c r="Y41" i="8"/>
  <c r="AG75" i="8"/>
  <c r="AG73" i="8"/>
  <c r="AG71" i="8"/>
  <c r="AG69" i="8"/>
  <c r="AG67" i="8"/>
  <c r="AG65" i="8"/>
  <c r="AG63" i="8"/>
  <c r="AG61" i="8"/>
  <c r="AG59" i="8"/>
  <c r="AG57" i="8"/>
  <c r="AG55" i="8"/>
  <c r="AG53" i="8"/>
  <c r="AG49" i="8"/>
  <c r="AG46" i="8"/>
  <c r="AG44" i="8"/>
  <c r="AG42" i="8"/>
  <c r="AG76" i="8"/>
  <c r="AG74" i="8"/>
  <c r="AG72" i="8"/>
  <c r="AG70" i="8"/>
  <c r="AG68" i="8"/>
  <c r="AG66" i="8"/>
  <c r="AG64" i="8"/>
  <c r="AG62" i="8"/>
  <c r="AG60" i="8"/>
  <c r="AG58" i="8"/>
  <c r="AG56" i="8"/>
  <c r="AG54" i="8"/>
  <c r="AG51" i="8"/>
  <c r="AG47" i="8"/>
  <c r="AG45" i="8"/>
  <c r="AG43" i="8"/>
  <c r="AG41" i="8"/>
  <c r="Y83" i="8"/>
  <c r="Y82" i="8"/>
  <c r="AE82" i="8"/>
  <c r="AE83" i="8"/>
  <c r="AL83" i="8"/>
  <c r="AL82" i="8"/>
  <c r="AO83" i="8"/>
  <c r="AO82" i="8"/>
  <c r="AG58" i="7"/>
  <c r="AG65" i="7" s="1"/>
  <c r="AE58" i="7"/>
  <c r="AC58" i="7"/>
  <c r="AA58" i="7"/>
  <c r="Y58" i="7"/>
  <c r="W58" i="7"/>
  <c r="U58" i="7"/>
  <c r="S58" i="7"/>
  <c r="Q58" i="7"/>
  <c r="O58" i="7"/>
  <c r="M58" i="7"/>
  <c r="K58" i="7"/>
  <c r="AH58" i="7"/>
  <c r="AD58" i="7"/>
  <c r="Z58" i="7"/>
  <c r="V58" i="7"/>
  <c r="V65" i="7" s="1"/>
  <c r="R58" i="7"/>
  <c r="R65" i="7" s="1"/>
  <c r="N58" i="7"/>
  <c r="AF58" i="7"/>
  <c r="AB58" i="7"/>
  <c r="X58" i="7"/>
  <c r="T58" i="7"/>
  <c r="P58" i="7"/>
  <c r="L58" i="7"/>
  <c r="C58" i="7" s="1"/>
  <c r="C65" i="7" s="1"/>
  <c r="T22" i="5"/>
  <c r="E23" i="5"/>
  <c r="AD49" i="8"/>
  <c r="AD53" i="8"/>
  <c r="AD54" i="8"/>
  <c r="AD55" i="8"/>
  <c r="AD56" i="8"/>
  <c r="AD57" i="8"/>
  <c r="AD58" i="8"/>
  <c r="AD59" i="8"/>
  <c r="AD60" i="8"/>
  <c r="AD61" i="8"/>
  <c r="AD62" i="8"/>
  <c r="AD63" i="8"/>
  <c r="AD64" i="8"/>
  <c r="AD65" i="8"/>
  <c r="AD66" i="8"/>
  <c r="AD67" i="8"/>
  <c r="AD68" i="8"/>
  <c r="AD69" i="8"/>
  <c r="AD70" i="8"/>
  <c r="AD71" i="8"/>
  <c r="AD72" i="8"/>
  <c r="AD73" i="8"/>
  <c r="AD74" i="8"/>
  <c r="AD75" i="8"/>
  <c r="AD42" i="8"/>
  <c r="AD43" i="8"/>
  <c r="AD44" i="8"/>
  <c r="AD45" i="8"/>
  <c r="AD46" i="8"/>
  <c r="AD47" i="8"/>
  <c r="AD51" i="8"/>
  <c r="AP76" i="8"/>
  <c r="AP41" i="8"/>
  <c r="AP42" i="8"/>
  <c r="AP43" i="8"/>
  <c r="AP44" i="8"/>
  <c r="AP45" i="8"/>
  <c r="AP46" i="8"/>
  <c r="AP47" i="8"/>
  <c r="AP50" i="8"/>
  <c r="AP51" i="8"/>
  <c r="AP48" i="8"/>
  <c r="AP49" i="8"/>
  <c r="AP52" i="8"/>
  <c r="AP53" i="8"/>
  <c r="AP54" i="8"/>
  <c r="AP55" i="8"/>
  <c r="AP56" i="8"/>
  <c r="AP57" i="8"/>
  <c r="AP58" i="8"/>
  <c r="AP59" i="8"/>
  <c r="AP60" i="8"/>
  <c r="AP61" i="8"/>
  <c r="AP62" i="8"/>
  <c r="AP63" i="8"/>
  <c r="AP64" i="8"/>
  <c r="AP65" i="8"/>
  <c r="AP66" i="8"/>
  <c r="AP67" i="8"/>
  <c r="AP68" i="8"/>
  <c r="AP69" i="8"/>
  <c r="AP70" i="8"/>
  <c r="AP71" i="8"/>
  <c r="AP72" i="8"/>
  <c r="AP73" i="8"/>
  <c r="AP74" i="8"/>
  <c r="AP75" i="8"/>
  <c r="X68" i="8"/>
  <c r="X60" i="8"/>
  <c r="X48" i="8"/>
  <c r="X43" i="8"/>
  <c r="X64" i="8"/>
  <c r="X56" i="8"/>
  <c r="X44" i="8"/>
  <c r="AH42" i="8"/>
  <c r="AH43" i="8"/>
  <c r="AH44" i="8"/>
  <c r="AH45" i="8"/>
  <c r="AH46" i="8"/>
  <c r="AH47" i="8"/>
  <c r="AH48" i="8"/>
  <c r="AH51" i="8"/>
  <c r="AH52" i="8"/>
  <c r="AH49" i="8"/>
  <c r="AH50" i="8"/>
  <c r="AH53" i="8"/>
  <c r="AH54" i="8"/>
  <c r="AH55" i="8"/>
  <c r="AH56" i="8"/>
  <c r="AH57" i="8"/>
  <c r="AH58" i="8"/>
  <c r="AH59" i="8"/>
  <c r="AH60" i="8"/>
  <c r="AH61" i="8"/>
  <c r="AH62" i="8"/>
  <c r="AH63" i="8"/>
  <c r="AH64" i="8"/>
  <c r="AH65" i="8"/>
  <c r="AH66" i="8"/>
  <c r="AH67" i="8"/>
  <c r="AH68" i="8"/>
  <c r="AH69" i="8"/>
  <c r="AH70" i="8"/>
  <c r="AH71" i="8"/>
  <c r="AH72" i="8"/>
  <c r="AH73" i="8"/>
  <c r="AH74" i="8"/>
  <c r="AH75" i="8"/>
  <c r="U83" i="8"/>
  <c r="U82" i="8"/>
  <c r="X82" i="8"/>
  <c r="X83" i="8"/>
  <c r="AC83" i="8"/>
  <c r="AC82" i="8"/>
  <c r="AH83" i="8"/>
  <c r="AH82" i="8"/>
  <c r="AN83" i="8"/>
  <c r="AN82" i="8"/>
  <c r="U25" i="5"/>
  <c r="V25" i="5" s="1"/>
  <c r="AI67" i="7"/>
  <c r="J67" i="7"/>
  <c r="AI68" i="7"/>
  <c r="J68" i="7"/>
  <c r="X52" i="8"/>
  <c r="K120" i="7"/>
  <c r="U50" i="8"/>
  <c r="AR88" i="8"/>
  <c r="AS88" i="8"/>
  <c r="AS90" i="8"/>
  <c r="AR90" i="8"/>
  <c r="AR86" i="8"/>
  <c r="AS86" i="8"/>
  <c r="AQ89" i="8"/>
  <c r="AJ38" i="7"/>
  <c r="AS187" i="8" s="1"/>
  <c r="AS40" i="8" s="1"/>
  <c r="CM93" i="7"/>
  <c r="M90" i="8" s="1"/>
  <c r="N90" i="8" s="1"/>
  <c r="P120" i="7"/>
  <c r="L120" i="7"/>
  <c r="P65" i="7"/>
  <c r="P7" i="7"/>
  <c r="X65" i="7"/>
  <c r="AF65" i="7"/>
  <c r="Z65" i="7"/>
  <c r="AH65" i="7"/>
  <c r="M65" i="7"/>
  <c r="Q65" i="7"/>
  <c r="U65" i="7"/>
  <c r="Y65" i="7"/>
  <c r="AC65" i="7"/>
  <c r="T65" i="7"/>
  <c r="AB65" i="7"/>
  <c r="N65" i="7"/>
  <c r="AD65" i="7"/>
  <c r="K65" i="7"/>
  <c r="O65" i="7"/>
  <c r="S65" i="7"/>
  <c r="W65" i="7"/>
  <c r="AA65" i="7"/>
  <c r="AE65" i="7"/>
  <c r="P55" i="7"/>
  <c r="M55" i="7"/>
  <c r="AH55" i="7"/>
  <c r="AD55" i="7"/>
  <c r="AB57" i="7"/>
  <c r="T55" i="7"/>
  <c r="N57" i="7"/>
  <c r="K57" i="7"/>
  <c r="K55" i="7"/>
  <c r="AE55" i="7"/>
  <c r="Y55" i="7"/>
  <c r="H6" i="5"/>
  <c r="Q55" i="7"/>
  <c r="Y57" i="7"/>
  <c r="P57" i="7"/>
  <c r="H6" i="1"/>
  <c r="AG57" i="7"/>
  <c r="O57" i="7"/>
  <c r="X57" i="7"/>
  <c r="AA55" i="7"/>
  <c r="O55" i="7"/>
  <c r="AA57" i="7"/>
  <c r="R55" i="7"/>
  <c r="AD57" i="7"/>
  <c r="U55" i="7"/>
  <c r="AH57" i="7"/>
  <c r="X55" i="7"/>
  <c r="M57" i="7"/>
  <c r="H8" i="1"/>
  <c r="W55" i="7"/>
  <c r="L57" i="7"/>
  <c r="Z55" i="7"/>
  <c r="N55" i="7"/>
  <c r="AC55" i="7"/>
  <c r="R57" i="7"/>
  <c r="C57" i="7" s="1"/>
  <c r="AF55" i="7"/>
  <c r="U57" i="7"/>
  <c r="L55" i="7"/>
  <c r="AJ55" i="7" s="1"/>
  <c r="E8" i="1"/>
  <c r="AF57" i="7"/>
  <c r="C55" i="7"/>
  <c r="AH7" i="7" l="1"/>
  <c r="P10" i="7"/>
  <c r="AH17" i="7"/>
  <c r="N92" i="7"/>
  <c r="T71" i="8"/>
  <c r="AF41" i="8"/>
  <c r="R93" i="7"/>
  <c r="L73" i="7"/>
  <c r="L74" i="7" s="1"/>
  <c r="AC82" i="7"/>
  <c r="O82" i="7"/>
  <c r="CM100" i="7"/>
  <c r="M97" i="8" s="1"/>
  <c r="N97" i="8" s="1"/>
  <c r="C33" i="7"/>
  <c r="T85" i="8"/>
  <c r="AF52" i="8"/>
  <c r="S15" i="7"/>
  <c r="AN66" i="8"/>
  <c r="L19" i="7"/>
  <c r="S19" i="7"/>
  <c r="T63" i="8"/>
  <c r="AQ73" i="8"/>
  <c r="AI66" i="8"/>
  <c r="AA63" i="8"/>
  <c r="AE59" i="8"/>
  <c r="AQ55" i="8"/>
  <c r="AA52" i="8"/>
  <c r="AA47" i="8"/>
  <c r="AM43" i="8"/>
  <c r="AF54" i="8"/>
  <c r="AF46" i="8"/>
  <c r="CM73" i="7"/>
  <c r="M65" i="8" s="1"/>
  <c r="N65" i="8" s="1"/>
  <c r="CM78" i="7"/>
  <c r="M70" i="8" s="1"/>
  <c r="N70" i="8" s="1"/>
  <c r="AM49" i="8"/>
  <c r="AM54" i="8"/>
  <c r="AM58" i="8"/>
  <c r="AM62" i="8"/>
  <c r="AM66" i="8"/>
  <c r="AM70" i="8"/>
  <c r="AM74" i="8"/>
  <c r="AM42" i="8"/>
  <c r="AM46" i="8"/>
  <c r="AM51" i="8"/>
  <c r="AM53" i="8"/>
  <c r="AM57" i="8"/>
  <c r="AM61" i="8"/>
  <c r="AM65" i="8"/>
  <c r="AM69" i="8"/>
  <c r="AM73" i="8"/>
  <c r="AM44" i="8"/>
  <c r="AM55" i="8"/>
  <c r="AM59" i="8"/>
  <c r="AM63" i="8"/>
  <c r="AM67" i="8"/>
  <c r="AM71" i="8"/>
  <c r="AM75" i="8"/>
  <c r="AB69" i="8"/>
  <c r="AB72" i="8"/>
  <c r="AB75" i="8"/>
  <c r="AB68" i="8"/>
  <c r="AB71" i="8"/>
  <c r="CM113" i="7"/>
  <c r="M110" i="8" s="1"/>
  <c r="N110" i="8" s="1"/>
  <c r="C64" i="7"/>
  <c r="AM52" i="8"/>
  <c r="AE52" i="8"/>
  <c r="AM68" i="8"/>
  <c r="AE42" i="8"/>
  <c r="AF59" i="8"/>
  <c r="O7" i="7"/>
  <c r="CM109" i="7"/>
  <c r="M106" i="8" s="1"/>
  <c r="N106" i="8" s="1"/>
  <c r="AE82" i="7"/>
  <c r="AC73" i="7"/>
  <c r="AC74" i="7" s="1"/>
  <c r="AM50" i="8"/>
  <c r="AE48" i="8"/>
  <c r="AM76" i="8"/>
  <c r="AN70" i="8"/>
  <c r="T44" i="8"/>
  <c r="T64" i="8"/>
  <c r="AA73" i="8"/>
  <c r="AQ69" i="8"/>
  <c r="AI62" i="8"/>
  <c r="AA59" i="8"/>
  <c r="AE55" i="8"/>
  <c r="AE51" i="8"/>
  <c r="AA43" i="8"/>
  <c r="AF75" i="8"/>
  <c r="AF45" i="8"/>
  <c r="CM74" i="7"/>
  <c r="M66" i="8" s="1"/>
  <c r="N66" i="8" s="1"/>
  <c r="AI76" i="8"/>
  <c r="AI42" i="8"/>
  <c r="AI46" i="8"/>
  <c r="AI51" i="8"/>
  <c r="AI53" i="8"/>
  <c r="AI57" i="8"/>
  <c r="AI61" i="8"/>
  <c r="AI65" i="8"/>
  <c r="AI69" i="8"/>
  <c r="AI73" i="8"/>
  <c r="AI41" i="8"/>
  <c r="AI45" i="8"/>
  <c r="AI48" i="8"/>
  <c r="AI55" i="8"/>
  <c r="AI59" i="8"/>
  <c r="AI63" i="8"/>
  <c r="AI67" i="8"/>
  <c r="AI71" i="8"/>
  <c r="AI75" i="8"/>
  <c r="AI43" i="8"/>
  <c r="AI47" i="8"/>
  <c r="AN47" i="8"/>
  <c r="X53" i="8"/>
  <c r="X76" i="8"/>
  <c r="X49" i="8"/>
  <c r="X72" i="8"/>
  <c r="X45" i="8"/>
  <c r="X65" i="8"/>
  <c r="X61" i="8"/>
  <c r="X66" i="8"/>
  <c r="C31" i="7"/>
  <c r="L93" i="7"/>
  <c r="AH93" i="7"/>
  <c r="N82" i="7"/>
  <c r="T84" i="8"/>
  <c r="AN52" i="8"/>
  <c r="O61" i="7"/>
  <c r="O10" i="7" s="1"/>
  <c r="B12" i="7"/>
  <c r="AJ12" i="7" s="1"/>
  <c r="U15" i="7"/>
  <c r="AD15" i="7"/>
  <c r="K15" i="7"/>
  <c r="AN50" i="8"/>
  <c r="AA109" i="7"/>
  <c r="T52" i="8"/>
  <c r="T72" i="8"/>
  <c r="AE75" i="8"/>
  <c r="AQ71" i="8"/>
  <c r="AI68" i="8"/>
  <c r="AM64" i="8"/>
  <c r="AA61" i="8"/>
  <c r="AQ57" i="8"/>
  <c r="AI49" i="8"/>
  <c r="AM45" i="8"/>
  <c r="AQ41" i="8"/>
  <c r="CM58" i="7"/>
  <c r="M51" i="8" s="1"/>
  <c r="N51" i="8" s="1"/>
  <c r="CM57" i="7"/>
  <c r="M50" i="8" s="1"/>
  <c r="N50" i="8" s="1"/>
  <c r="AN51" i="8"/>
  <c r="CM66" i="7"/>
  <c r="M58" i="8" s="1"/>
  <c r="N58" i="8" s="1"/>
  <c r="CM79" i="7"/>
  <c r="M71" i="8" s="1"/>
  <c r="N71" i="8" s="1"/>
  <c r="CM56" i="7"/>
  <c r="M49" i="8" s="1"/>
  <c r="N49" i="8" s="1"/>
  <c r="CM69" i="7"/>
  <c r="M61" i="8" s="1"/>
  <c r="N61" i="8" s="1"/>
  <c r="CM63" i="7"/>
  <c r="M56" i="8" s="1"/>
  <c r="N56" i="8" s="1"/>
  <c r="CM72" i="7"/>
  <c r="M64" i="8" s="1"/>
  <c r="N64" i="8" s="1"/>
  <c r="CM54" i="7"/>
  <c r="M47" i="8" s="1"/>
  <c r="N47" i="8" s="1"/>
  <c r="CM85" i="7"/>
  <c r="M82" i="8" s="1"/>
  <c r="N82" i="8" s="1"/>
  <c r="CM53" i="7"/>
  <c r="M46" i="8" s="1"/>
  <c r="N46" i="8" s="1"/>
  <c r="CM70" i="7"/>
  <c r="M62" i="8" s="1"/>
  <c r="N62" i="8" s="1"/>
  <c r="CM82" i="7"/>
  <c r="M74" i="8" s="1"/>
  <c r="N74" i="8" s="1"/>
  <c r="CM71" i="7"/>
  <c r="M63" i="8" s="1"/>
  <c r="N63" i="8" s="1"/>
  <c r="CM83" i="7"/>
  <c r="M75" i="8" s="1"/>
  <c r="N75" i="8" s="1"/>
  <c r="CM60" i="7"/>
  <c r="M53" i="8" s="1"/>
  <c r="N53" i="8" s="1"/>
  <c r="CM68" i="7"/>
  <c r="M60" i="8" s="1"/>
  <c r="N60" i="8" s="1"/>
  <c r="W168" i="8"/>
  <c r="CM86" i="7"/>
  <c r="M83" i="8" s="1"/>
  <c r="N83" i="8" s="1"/>
  <c r="CM62" i="7"/>
  <c r="M55" i="8" s="1"/>
  <c r="N55" i="8" s="1"/>
  <c r="CM75" i="7"/>
  <c r="M67" i="8" s="1"/>
  <c r="N67" i="8" s="1"/>
  <c r="CM64" i="7"/>
  <c r="M57" i="8" s="1"/>
  <c r="N57" i="8" s="1"/>
  <c r="CM77" i="7"/>
  <c r="M69" i="8" s="1"/>
  <c r="N69" i="8" s="1"/>
  <c r="CM76" i="7"/>
  <c r="M68" i="8" s="1"/>
  <c r="N68" i="8" s="1"/>
  <c r="CM61" i="7"/>
  <c r="M54" i="8" s="1"/>
  <c r="N54" i="8" s="1"/>
  <c r="CM52" i="7"/>
  <c r="M45" i="8" s="1"/>
  <c r="N45" i="8" s="1"/>
  <c r="CM55" i="7"/>
  <c r="M48" i="8" s="1"/>
  <c r="N48" i="8" s="1"/>
  <c r="CM51" i="7"/>
  <c r="M44" i="8" s="1"/>
  <c r="N44" i="8" s="1"/>
  <c r="AB43" i="8"/>
  <c r="AJ71" i="8"/>
  <c r="AJ66" i="8"/>
  <c r="AJ74" i="8"/>
  <c r="AJ69" i="8"/>
  <c r="AJ70" i="8"/>
  <c r="AJ65" i="8"/>
  <c r="AJ73" i="8"/>
  <c r="AF50" i="8"/>
  <c r="L65" i="7"/>
  <c r="Q93" i="7"/>
  <c r="N17" i="7"/>
  <c r="T86" i="8"/>
  <c r="Z15" i="7"/>
  <c r="AE15" i="7"/>
  <c r="AN54" i="8"/>
  <c r="T55" i="8"/>
  <c r="AA75" i="8"/>
  <c r="AQ67" i="8"/>
  <c r="AI64" i="8"/>
  <c r="AM60" i="8"/>
  <c r="AQ53" i="8"/>
  <c r="AM41" i="8"/>
  <c r="AF71" i="8"/>
  <c r="AF49" i="8"/>
  <c r="AF42" i="8"/>
  <c r="CM59" i="7"/>
  <c r="M52" i="8" s="1"/>
  <c r="N52" i="8" s="1"/>
  <c r="CM48" i="7"/>
  <c r="M41" i="8" s="1"/>
  <c r="N41" i="8" s="1"/>
  <c r="CM50" i="7"/>
  <c r="M43" i="8" s="1"/>
  <c r="N43" i="8" s="1"/>
  <c r="AE53" i="8"/>
  <c r="AE57" i="8"/>
  <c r="AE61" i="8"/>
  <c r="AE65" i="8"/>
  <c r="AE69" i="8"/>
  <c r="AE73" i="8"/>
  <c r="AE41" i="8"/>
  <c r="AE45" i="8"/>
  <c r="AE56" i="8"/>
  <c r="AE60" i="8"/>
  <c r="AE64" i="8"/>
  <c r="AE68" i="8"/>
  <c r="AE72" i="8"/>
  <c r="AE43" i="8"/>
  <c r="AE47" i="8"/>
  <c r="AE49" i="8"/>
  <c r="AE54" i="8"/>
  <c r="AE58" i="8"/>
  <c r="AE62" i="8"/>
  <c r="AE66" i="8"/>
  <c r="AE70" i="8"/>
  <c r="AE74" i="8"/>
  <c r="T75" i="8"/>
  <c r="T67" i="8"/>
  <c r="T59" i="8"/>
  <c r="T51" i="8"/>
  <c r="T43" i="8"/>
  <c r="T74" i="8"/>
  <c r="T66" i="8"/>
  <c r="T58" i="8"/>
  <c r="T50" i="8"/>
  <c r="T42" i="8"/>
  <c r="T73" i="8"/>
  <c r="T65" i="8"/>
  <c r="T57" i="8"/>
  <c r="T49" i="8"/>
  <c r="T41" i="8"/>
  <c r="T70" i="8"/>
  <c r="T62" i="8"/>
  <c r="T54" i="8"/>
  <c r="T46" i="8"/>
  <c r="T69" i="8"/>
  <c r="T61" i="8"/>
  <c r="T53" i="8"/>
  <c r="T45" i="8"/>
  <c r="AA76" i="8"/>
  <c r="AA41" i="8"/>
  <c r="AA45" i="8"/>
  <c r="AA48" i="8"/>
  <c r="AA56" i="8"/>
  <c r="AA60" i="8"/>
  <c r="AA64" i="8"/>
  <c r="AA68" i="8"/>
  <c r="AA72" i="8"/>
  <c r="AA44" i="8"/>
  <c r="AA50" i="8"/>
  <c r="AA49" i="8"/>
  <c r="AA54" i="8"/>
  <c r="AA58" i="8"/>
  <c r="AA62" i="8"/>
  <c r="AA66" i="8"/>
  <c r="AA70" i="8"/>
  <c r="AA74" i="8"/>
  <c r="AA42" i="8"/>
  <c r="AA46" i="8"/>
  <c r="AA51" i="8"/>
  <c r="AJ57" i="7"/>
  <c r="AJ58" i="7"/>
  <c r="W93" i="7"/>
  <c r="U92" i="7"/>
  <c r="AF92" i="7"/>
  <c r="K92" i="7"/>
  <c r="P73" i="7"/>
  <c r="P74" i="7" s="1"/>
  <c r="N73" i="7"/>
  <c r="N74" i="7" s="1"/>
  <c r="CM116" i="7"/>
  <c r="M113" i="8" s="1"/>
  <c r="N113" i="8" s="1"/>
  <c r="E47" i="1"/>
  <c r="T92" i="8"/>
  <c r="Q61" i="7"/>
  <c r="V15" i="7"/>
  <c r="C15" i="7" s="1"/>
  <c r="AN58" i="8"/>
  <c r="T56" i="8"/>
  <c r="U91" i="5"/>
  <c r="V91" i="5" s="1"/>
  <c r="AI74" i="8"/>
  <c r="AA71" i="8"/>
  <c r="AE67" i="8"/>
  <c r="AQ63" i="8"/>
  <c r="AI60" i="8"/>
  <c r="AM56" i="8"/>
  <c r="AA53" i="8"/>
  <c r="AQ48" i="8"/>
  <c r="AI44" i="8"/>
  <c r="AF70" i="8"/>
  <c r="AF63" i="8"/>
  <c r="CM84" i="7"/>
  <c r="M76" i="8" s="1"/>
  <c r="N76" i="8" s="1"/>
  <c r="CM81" i="7"/>
  <c r="M73" i="8" s="1"/>
  <c r="N73" i="8" s="1"/>
  <c r="CM49" i="7"/>
  <c r="M42" i="8" s="1"/>
  <c r="N42" i="8" s="1"/>
  <c r="AF74" i="8"/>
  <c r="AF69" i="8"/>
  <c r="AF72" i="8"/>
  <c r="AF73" i="8"/>
  <c r="AF68" i="8"/>
  <c r="AN46" i="8"/>
  <c r="T48" i="8"/>
  <c r="CM105" i="7"/>
  <c r="M102" i="8" s="1"/>
  <c r="N102" i="8" s="1"/>
  <c r="U17" i="7"/>
  <c r="AF82" i="7"/>
  <c r="AC92" i="7"/>
  <c r="O92" i="7"/>
  <c r="AI40" i="7"/>
  <c r="AF48" i="8"/>
  <c r="AM48" i="8"/>
  <c r="C28" i="7"/>
  <c r="Q109" i="7"/>
  <c r="V109" i="7"/>
  <c r="AB109" i="7"/>
  <c r="P109" i="7"/>
  <c r="Y109" i="7"/>
  <c r="T60" i="8"/>
  <c r="AI70" i="8"/>
  <c r="AA67" i="8"/>
  <c r="AE63" i="8"/>
  <c r="AI56" i="8"/>
  <c r="AE44" i="8"/>
  <c r="AF62" i="8"/>
  <c r="AQ76" i="8"/>
  <c r="AQ43" i="8"/>
  <c r="AQ47" i="8"/>
  <c r="AQ49" i="8"/>
  <c r="AQ54" i="8"/>
  <c r="AQ58" i="8"/>
  <c r="AQ62" i="8"/>
  <c r="AQ66" i="8"/>
  <c r="AQ70" i="8"/>
  <c r="AQ74" i="8"/>
  <c r="AQ42" i="8"/>
  <c r="AQ46" i="8"/>
  <c r="AQ51" i="8"/>
  <c r="AQ52" i="8"/>
  <c r="AQ56" i="8"/>
  <c r="AQ60" i="8"/>
  <c r="AQ64" i="8"/>
  <c r="AQ68" i="8"/>
  <c r="AQ72" i="8"/>
  <c r="AQ44" i="8"/>
  <c r="AL175" i="8"/>
  <c r="CM89" i="7"/>
  <c r="M86" i="8" s="1"/>
  <c r="N86" i="8" s="1"/>
  <c r="CM94" i="7"/>
  <c r="M91" i="8" s="1"/>
  <c r="N91" i="8" s="1"/>
  <c r="CM87" i="7"/>
  <c r="M84" i="8" s="1"/>
  <c r="N84" i="8" s="1"/>
  <c r="AB63" i="8"/>
  <c r="AF60" i="8"/>
  <c r="AJ57" i="8"/>
  <c r="AB55" i="8"/>
  <c r="AB52" i="8"/>
  <c r="AB49" i="8"/>
  <c r="AB46" i="8"/>
  <c r="AF43" i="8"/>
  <c r="AM85" i="7"/>
  <c r="AN59" i="8"/>
  <c r="AF65" i="8"/>
  <c r="AJ62" i="8"/>
  <c r="AB60" i="8"/>
  <c r="AF57" i="8"/>
  <c r="AJ54" i="8"/>
  <c r="AJ51" i="8"/>
  <c r="AJ48" i="8"/>
  <c r="S24" i="7"/>
  <c r="M24" i="7"/>
  <c r="C24" i="7" s="1"/>
  <c r="F6" i="7" s="1"/>
  <c r="AN69" i="8"/>
  <c r="AB76" i="8"/>
  <c r="AJ76" i="8"/>
  <c r="AF76" i="8"/>
  <c r="AN72" i="8"/>
  <c r="AB67" i="8"/>
  <c r="AF64" i="8"/>
  <c r="AJ61" i="8"/>
  <c r="AB59" i="8"/>
  <c r="AF56" i="8"/>
  <c r="AJ53" i="8"/>
  <c r="AJ50" i="8"/>
  <c r="AF47" i="8"/>
  <c r="AJ44" i="8"/>
  <c r="AB42" i="8"/>
  <c r="V48" i="8"/>
  <c r="AB64" i="8"/>
  <c r="AF61" i="8"/>
  <c r="AJ58" i="8"/>
  <c r="AB56" i="8"/>
  <c r="AF53" i="8"/>
  <c r="AB50" i="8"/>
  <c r="AB47" i="8"/>
  <c r="AF44" i="8"/>
  <c r="AJ41" i="8"/>
  <c r="Z24" i="7"/>
  <c r="AF66" i="8"/>
  <c r="AJ63" i="8"/>
  <c r="AB61" i="8"/>
  <c r="AF58" i="8"/>
  <c r="AJ55" i="8"/>
  <c r="AB53" i="8"/>
  <c r="AJ49" i="8"/>
  <c r="AJ46" i="8"/>
  <c r="AB44" i="8"/>
  <c r="Y24" i="7"/>
  <c r="K80" i="7"/>
  <c r="CM123" i="7" s="1"/>
  <c r="M120" i="8" s="1"/>
  <c r="N120" i="8" s="1"/>
  <c r="R24" i="7"/>
  <c r="R1" i="10"/>
  <c r="O1" i="10"/>
  <c r="U76" i="8"/>
  <c r="AO73" i="8"/>
  <c r="Y120" i="7"/>
  <c r="AO54" i="8"/>
  <c r="AO62" i="8"/>
  <c r="U70" i="8"/>
  <c r="Z73" i="7"/>
  <c r="Z74" i="7" s="1"/>
  <c r="Z17" i="7"/>
  <c r="Z93" i="7"/>
  <c r="Z92" i="7"/>
  <c r="Z82" i="7"/>
  <c r="AC1" i="7"/>
  <c r="AJ65" i="7"/>
  <c r="N33" i="8"/>
  <c r="AR33" i="8"/>
  <c r="AR40" i="8"/>
  <c r="N40" i="8"/>
  <c r="L17" i="7"/>
  <c r="P82" i="7"/>
  <c r="Q73" i="7"/>
  <c r="Q74" i="7" s="1"/>
  <c r="AF17" i="7"/>
  <c r="AH73" i="7"/>
  <c r="AH74" i="7" s="1"/>
  <c r="AD9" i="7"/>
  <c r="M93" i="7"/>
  <c r="S9" i="7"/>
  <c r="AB73" i="7"/>
  <c r="AB74" i="7" s="1"/>
  <c r="CM119" i="7"/>
  <c r="M116" i="8" s="1"/>
  <c r="N116" i="8" s="1"/>
  <c r="CM111" i="7"/>
  <c r="M108" i="8" s="1"/>
  <c r="N108" i="8" s="1"/>
  <c r="CM124" i="7"/>
  <c r="M121" i="8" s="1"/>
  <c r="N121" i="8" s="1"/>
  <c r="X9" i="7"/>
  <c r="AG63" i="7"/>
  <c r="M19" i="7"/>
  <c r="M10" i="7" s="1"/>
  <c r="AA19" i="7"/>
  <c r="AL54" i="8"/>
  <c r="AL47" i="8"/>
  <c r="AL43" i="8"/>
  <c r="U43" i="8"/>
  <c r="U54" i="8"/>
  <c r="U62" i="8"/>
  <c r="AO42" i="8"/>
  <c r="AO65" i="8"/>
  <c r="AO76" i="8"/>
  <c r="AN48" i="8"/>
  <c r="AN60" i="8"/>
  <c r="AN71" i="8"/>
  <c r="CM96" i="7"/>
  <c r="M93" i="8" s="1"/>
  <c r="N93" i="8" s="1"/>
  <c r="M82" i="7"/>
  <c r="Q17" i="7"/>
  <c r="AE92" i="7"/>
  <c r="K17" i="7"/>
  <c r="T9" i="7"/>
  <c r="AA9" i="7"/>
  <c r="R73" i="7"/>
  <c r="R74" i="7" s="1"/>
  <c r="Y9" i="7"/>
  <c r="AB82" i="7"/>
  <c r="CM121" i="7"/>
  <c r="M118" i="8" s="1"/>
  <c r="N118" i="8" s="1"/>
  <c r="CM97" i="7"/>
  <c r="M94" i="8" s="1"/>
  <c r="N94" i="8" s="1"/>
  <c r="AG9" i="7"/>
  <c r="CM98" i="7"/>
  <c r="M95" i="8" s="1"/>
  <c r="N95" i="8" s="1"/>
  <c r="AD61" i="7"/>
  <c r="W61" i="7"/>
  <c r="AH61" i="7"/>
  <c r="AH10" i="7" s="1"/>
  <c r="K19" i="7"/>
  <c r="AF19" i="7"/>
  <c r="U68" i="8"/>
  <c r="AO50" i="8"/>
  <c r="AN45" i="8"/>
  <c r="AN57" i="8"/>
  <c r="AN68" i="8"/>
  <c r="W73" i="7"/>
  <c r="W74" i="7" s="1"/>
  <c r="R92" i="7"/>
  <c r="M73" i="7"/>
  <c r="M74" i="7" s="1"/>
  <c r="Q92" i="7"/>
  <c r="K73" i="7"/>
  <c r="K74" i="7" s="1"/>
  <c r="CM122" i="7"/>
  <c r="M119" i="8" s="1"/>
  <c r="N119" i="8" s="1"/>
  <c r="CM114" i="7"/>
  <c r="M111" i="8" s="1"/>
  <c r="N111" i="8" s="1"/>
  <c r="CM101" i="7"/>
  <c r="M98" i="8" s="1"/>
  <c r="N98" i="8" s="1"/>
  <c r="V9" i="7"/>
  <c r="AD19" i="7"/>
  <c r="AN44" i="8"/>
  <c r="AN56" i="8"/>
  <c r="AN67" i="8"/>
  <c r="W17" i="7"/>
  <c r="CM110" i="7"/>
  <c r="M107" i="8" s="1"/>
  <c r="N107" i="8" s="1"/>
  <c r="CM115" i="7"/>
  <c r="M112" i="8" s="1"/>
  <c r="N112" i="8" s="1"/>
  <c r="CM106" i="7"/>
  <c r="M103" i="8" s="1"/>
  <c r="N103" i="8" s="1"/>
  <c r="AF63" i="7"/>
  <c r="V19" i="7"/>
  <c r="AN43" i="8"/>
  <c r="AN55" i="8"/>
  <c r="AN65" i="8"/>
  <c r="AN76" i="8"/>
  <c r="AQ91" i="8"/>
  <c r="AS91" i="8"/>
  <c r="R17" i="7"/>
  <c r="W82" i="7"/>
  <c r="AE93" i="7"/>
  <c r="CM108" i="7"/>
  <c r="M105" i="8" s="1"/>
  <c r="N105" i="8" s="1"/>
  <c r="N19" i="7"/>
  <c r="N10" i="7" s="1"/>
  <c r="AB19" i="7"/>
  <c r="AN41" i="8"/>
  <c r="AN53" i="8"/>
  <c r="AN64" i="8"/>
  <c r="AN75" i="8"/>
  <c r="AE17" i="7"/>
  <c r="AE10" i="7" s="1"/>
  <c r="CM117" i="7"/>
  <c r="M114" i="8" s="1"/>
  <c r="N114" i="8" s="1"/>
  <c r="CM102" i="7"/>
  <c r="M99" i="8" s="1"/>
  <c r="N99" i="8" s="1"/>
  <c r="AC19" i="7"/>
  <c r="AC10" i="7" s="1"/>
  <c r="T19" i="7"/>
  <c r="AN63" i="8"/>
  <c r="AN73" i="8"/>
  <c r="CM118" i="7"/>
  <c r="M115" i="8" s="1"/>
  <c r="N115" i="8" s="1"/>
  <c r="U19" i="7"/>
  <c r="AN49" i="8"/>
  <c r="AN61" i="8"/>
  <c r="CM103" i="7" l="1"/>
  <c r="M100" i="8" s="1"/>
  <c r="N100" i="8" s="1"/>
  <c r="AL92" i="8"/>
  <c r="AL91" i="8"/>
  <c r="AL88" i="8"/>
  <c r="AL89" i="8"/>
  <c r="AL86" i="8"/>
  <c r="AL90" i="8"/>
  <c r="AL85" i="8"/>
  <c r="AL87" i="8"/>
  <c r="AL84" i="8"/>
  <c r="CM107" i="7"/>
  <c r="M104" i="8" s="1"/>
  <c r="N104" i="8" s="1"/>
  <c r="CM120" i="7"/>
  <c r="M117" i="8" s="1"/>
  <c r="N117" i="8" s="1"/>
  <c r="W76" i="8"/>
  <c r="W56" i="8"/>
  <c r="W60" i="8"/>
  <c r="W64" i="8"/>
  <c r="W68" i="8"/>
  <c r="W72" i="8"/>
  <c r="W44" i="8"/>
  <c r="W55" i="8"/>
  <c r="W59" i="8"/>
  <c r="W63" i="8"/>
  <c r="W67" i="8"/>
  <c r="W71" i="8"/>
  <c r="W75" i="8"/>
  <c r="W42" i="8"/>
  <c r="W46" i="8"/>
  <c r="W51" i="8"/>
  <c r="W53" i="8"/>
  <c r="W57" i="8"/>
  <c r="W61" i="8"/>
  <c r="W65" i="8"/>
  <c r="W69" i="8"/>
  <c r="W73" i="8"/>
  <c r="W74" i="8"/>
  <c r="W41" i="8"/>
  <c r="W48" i="8"/>
  <c r="W45" i="8"/>
  <c r="W49" i="8"/>
  <c r="W58" i="8"/>
  <c r="W43" i="8"/>
  <c r="W54" i="8"/>
  <c r="W47" i="8"/>
  <c r="W66" i="8"/>
  <c r="W62" i="8"/>
  <c r="W52" i="8"/>
  <c r="W70" i="8"/>
  <c r="W50" i="8"/>
  <c r="CM104" i="7"/>
  <c r="M101" i="8" s="1"/>
  <c r="N101" i="8" s="1"/>
  <c r="CM99" i="7"/>
  <c r="M96" i="8" s="1"/>
  <c r="N96" i="8" s="1"/>
  <c r="CM112" i="7"/>
  <c r="M109" i="8" s="1"/>
  <c r="N109" i="8" s="1"/>
  <c r="AB7" i="7"/>
  <c r="AB8" i="7" s="1"/>
  <c r="AB10" i="7"/>
  <c r="R7" i="7"/>
  <c r="R8" i="7" s="1"/>
  <c r="R10" i="7"/>
  <c r="AD82" i="7"/>
  <c r="AD73" i="7"/>
  <c r="AD74" i="7" s="1"/>
  <c r="AD17" i="7"/>
  <c r="AD7" i="7" s="1"/>
  <c r="AD8" i="7" s="1"/>
  <c r="AD93" i="7"/>
  <c r="AD92" i="7"/>
  <c r="C19" i="7"/>
  <c r="AJ18" i="7" s="1"/>
  <c r="M7" i="7"/>
  <c r="M8" i="7" s="1"/>
  <c r="Q7" i="7"/>
  <c r="Q10" i="7"/>
  <c r="Q8" i="7"/>
  <c r="AH8" i="7"/>
  <c r="S1" i="7"/>
  <c r="P8" i="7"/>
  <c r="U7" i="7"/>
  <c r="U8" i="7" s="1"/>
  <c r="U10" i="7"/>
  <c r="S92" i="7"/>
  <c r="S17" i="7"/>
  <c r="S7" i="7" s="1"/>
  <c r="S8" i="7" s="1"/>
  <c r="S82" i="7"/>
  <c r="S93" i="7"/>
  <c r="AI93" i="7" s="1"/>
  <c r="S73" i="7"/>
  <c r="S74" i="7" s="1"/>
  <c r="O8" i="7"/>
  <c r="AG92" i="7"/>
  <c r="AG17" i="7"/>
  <c r="AG7" i="7" s="1"/>
  <c r="AG8" i="7" s="1"/>
  <c r="AG82" i="7"/>
  <c r="AG73" i="7"/>
  <c r="AG74" i="7" s="1"/>
  <c r="AG93" i="7"/>
  <c r="AG10" i="7"/>
  <c r="K7" i="7"/>
  <c r="K8" i="7" s="1"/>
  <c r="K10" i="7"/>
  <c r="L7" i="7"/>
  <c r="L8" i="7" s="1"/>
  <c r="L10" i="7"/>
  <c r="Z7" i="7"/>
  <c r="Z8" i="7" s="1"/>
  <c r="Z10" i="7"/>
  <c r="AC7" i="7"/>
  <c r="AC8" i="7" s="1"/>
  <c r="T73" i="7"/>
  <c r="T74" i="7" s="1"/>
  <c r="C74" i="7" s="1"/>
  <c r="T17" i="7"/>
  <c r="T7" i="7" s="1"/>
  <c r="T8" i="7" s="1"/>
  <c r="T82" i="7"/>
  <c r="T93" i="7"/>
  <c r="T92" i="7"/>
  <c r="AA73" i="7"/>
  <c r="AA74" i="7" s="1"/>
  <c r="AA17" i="7"/>
  <c r="AA7" i="7" s="1"/>
  <c r="AA8" i="7" s="1"/>
  <c r="AA82" i="7"/>
  <c r="AA92" i="7"/>
  <c r="AA93" i="7"/>
  <c r="W7" i="7"/>
  <c r="W8" i="7" s="1"/>
  <c r="W10" i="7"/>
  <c r="AF7" i="7"/>
  <c r="AF8" i="7" s="1"/>
  <c r="AF10" i="7"/>
  <c r="N7" i="7"/>
  <c r="N8" i="7" s="1"/>
  <c r="V92" i="7"/>
  <c r="V82" i="7"/>
  <c r="V73" i="7"/>
  <c r="V74" i="7" s="1"/>
  <c r="V17" i="7"/>
  <c r="V7" i="7" s="1"/>
  <c r="V8" i="7" s="1"/>
  <c r="V93" i="7"/>
  <c r="Y73" i="7"/>
  <c r="Y74" i="7" s="1"/>
  <c r="Y92" i="7"/>
  <c r="Y82" i="7"/>
  <c r="Y17" i="7"/>
  <c r="Y7" i="7" s="1"/>
  <c r="Y8" i="7" s="1"/>
  <c r="Y93" i="7"/>
  <c r="X82" i="7"/>
  <c r="X73" i="7"/>
  <c r="X74" i="7" s="1"/>
  <c r="X93" i="7"/>
  <c r="X92" i="7"/>
  <c r="X17" i="7"/>
  <c r="X7" i="7" s="1"/>
  <c r="X8" i="7" s="1"/>
  <c r="AE7" i="7"/>
  <c r="AE8" i="7" s="1"/>
  <c r="Y10" i="7" l="1"/>
  <c r="AA10" i="7"/>
  <c r="AI92" i="7"/>
  <c r="O19" i="8"/>
  <c r="AA71" i="7"/>
  <c r="AJ2" i="8"/>
  <c r="O11" i="8"/>
  <c r="AB2" i="8"/>
  <c r="S71" i="7"/>
  <c r="O20" i="8"/>
  <c r="AB71" i="7"/>
  <c r="AK2" i="8"/>
  <c r="O24" i="8"/>
  <c r="AO2" i="8"/>
  <c r="AF71" i="7"/>
  <c r="O16" i="8"/>
  <c r="AG2" i="8"/>
  <c r="X71" i="7"/>
  <c r="N71" i="7"/>
  <c r="O6" i="8"/>
  <c r="W2" i="8"/>
  <c r="O23" i="8"/>
  <c r="AN2" i="8"/>
  <c r="AE71" i="7"/>
  <c r="T71" i="7"/>
  <c r="AC2" i="8"/>
  <c r="O12" i="8"/>
  <c r="T2" i="8"/>
  <c r="AQ6" i="7"/>
  <c r="K71" i="7"/>
  <c r="O3" i="8"/>
  <c r="AH2" i="8"/>
  <c r="Y71" i="7"/>
  <c r="O17" i="8"/>
  <c r="AE2" i="8"/>
  <c r="O14" i="8"/>
  <c r="V71" i="7"/>
  <c r="U71" i="7"/>
  <c r="O13" i="8"/>
  <c r="AD2" i="8"/>
  <c r="O15" i="8"/>
  <c r="W71" i="7"/>
  <c r="AF2" i="8"/>
  <c r="O4" i="8"/>
  <c r="L71" i="7"/>
  <c r="U2" i="8"/>
  <c r="AG71" i="7"/>
  <c r="O25" i="8"/>
  <c r="AP2" i="8"/>
  <c r="Z71" i="7"/>
  <c r="AI2" i="8"/>
  <c r="O18" i="8"/>
  <c r="O71" i="7"/>
  <c r="O7" i="8"/>
  <c r="X2" i="8"/>
  <c r="AL2" i="8"/>
  <c r="AC71" i="7"/>
  <c r="O21" i="8"/>
  <c r="AD71" i="7"/>
  <c r="O22" i="8"/>
  <c r="AM2" i="8"/>
  <c r="AJ74" i="7"/>
  <c r="Z2" i="8"/>
  <c r="Q71" i="7"/>
  <c r="O9" i="8"/>
  <c r="V2" i="8"/>
  <c r="O5" i="8"/>
  <c r="M71" i="7"/>
  <c r="AD10" i="7"/>
  <c r="AQ2" i="8"/>
  <c r="AH71" i="7"/>
  <c r="O26" i="8"/>
  <c r="R71" i="7"/>
  <c r="O10" i="8"/>
  <c r="AA2" i="8"/>
  <c r="T10" i="7"/>
  <c r="X10" i="7"/>
  <c r="V10" i="7"/>
  <c r="P71" i="7"/>
  <c r="Y2" i="8"/>
  <c r="O8" i="8"/>
  <c r="S10" i="7"/>
  <c r="AJ10" i="7" s="1"/>
  <c r="R6" i="7" l="1"/>
  <c r="AA32" i="8"/>
  <c r="AA36" i="8"/>
  <c r="AA39" i="8"/>
  <c r="AA35" i="8"/>
  <c r="AA34" i="8"/>
  <c r="AA29" i="8"/>
  <c r="AA31" i="8"/>
  <c r="AA37" i="8"/>
  <c r="AA28" i="8"/>
  <c r="AA30" i="8"/>
  <c r="AA38" i="8"/>
  <c r="AA27" i="8"/>
  <c r="L22" i="8"/>
  <c r="G22" i="8"/>
  <c r="P22" i="8"/>
  <c r="P18" i="8"/>
  <c r="G18" i="8"/>
  <c r="L18" i="8"/>
  <c r="P4" i="8"/>
  <c r="G4" i="8"/>
  <c r="K4" i="8" s="1"/>
  <c r="L4" i="8"/>
  <c r="L14" i="8"/>
  <c r="P14" i="8"/>
  <c r="G14" i="8"/>
  <c r="T30" i="8"/>
  <c r="T27" i="8"/>
  <c r="T32" i="8"/>
  <c r="T34" i="8"/>
  <c r="T35" i="8"/>
  <c r="T29" i="8"/>
  <c r="T36" i="8"/>
  <c r="T39" i="8"/>
  <c r="T37" i="8"/>
  <c r="T38" i="8"/>
  <c r="T31" i="8"/>
  <c r="T28" i="8"/>
  <c r="G6" i="8"/>
  <c r="L6" i="8"/>
  <c r="P6" i="8"/>
  <c r="AK37" i="8"/>
  <c r="AK28" i="8"/>
  <c r="AK39" i="8"/>
  <c r="AK36" i="8"/>
  <c r="AK38" i="8"/>
  <c r="AK29" i="8"/>
  <c r="AK32" i="8"/>
  <c r="AK27" i="8"/>
  <c r="AK30" i="8"/>
  <c r="AK34" i="8"/>
  <c r="AK31" i="8"/>
  <c r="AK35" i="8"/>
  <c r="P19" i="8"/>
  <c r="G19" i="8"/>
  <c r="K19" i="8" s="1"/>
  <c r="L19" i="8"/>
  <c r="Z6" i="7"/>
  <c r="K4" i="7"/>
  <c r="W30" i="8"/>
  <c r="W35" i="8"/>
  <c r="W27" i="8"/>
  <c r="W31" i="8"/>
  <c r="W39" i="8"/>
  <c r="W32" i="8"/>
  <c r="W34" i="8"/>
  <c r="W36" i="8"/>
  <c r="W29" i="8"/>
  <c r="W38" i="8"/>
  <c r="W28" i="8"/>
  <c r="W37" i="8"/>
  <c r="P24" i="8"/>
  <c r="G24" i="8"/>
  <c r="L24" i="8"/>
  <c r="AM28" i="8"/>
  <c r="AM39" i="8"/>
  <c r="AM36" i="8"/>
  <c r="AM31" i="8"/>
  <c r="AM29" i="8"/>
  <c r="AM32" i="8"/>
  <c r="AM27" i="8"/>
  <c r="AM38" i="8"/>
  <c r="AM37" i="8"/>
  <c r="AM34" i="8"/>
  <c r="AM35" i="8"/>
  <c r="AM30" i="8"/>
  <c r="P7" i="8"/>
  <c r="L7" i="8"/>
  <c r="G7" i="8"/>
  <c r="K7" i="8" s="1"/>
  <c r="U38" i="8"/>
  <c r="U37" i="8"/>
  <c r="U34" i="8"/>
  <c r="U32" i="8"/>
  <c r="U39" i="8"/>
  <c r="U29" i="8"/>
  <c r="U35" i="8"/>
  <c r="U28" i="8"/>
  <c r="U36" i="8"/>
  <c r="U30" i="8"/>
  <c r="U31" i="8"/>
  <c r="U27" i="8"/>
  <c r="C71" i="7"/>
  <c r="AJ71" i="7"/>
  <c r="P23" i="8"/>
  <c r="L23" i="8"/>
  <c r="G23" i="8"/>
  <c r="AO34" i="8"/>
  <c r="AO28" i="8"/>
  <c r="AO29" i="8"/>
  <c r="AO32" i="8"/>
  <c r="AO35" i="8"/>
  <c r="AO31" i="8"/>
  <c r="AO27" i="8"/>
  <c r="AO38" i="8"/>
  <c r="AO30" i="8"/>
  <c r="AO37" i="8"/>
  <c r="AO36" i="8"/>
  <c r="AO39" i="8"/>
  <c r="AJ38" i="8"/>
  <c r="AJ39" i="8"/>
  <c r="AJ30" i="8"/>
  <c r="AJ27" i="8"/>
  <c r="AJ35" i="8"/>
  <c r="AJ37" i="8"/>
  <c r="AJ32" i="8"/>
  <c r="AJ34" i="8"/>
  <c r="AJ31" i="8"/>
  <c r="AJ28" i="8"/>
  <c r="AJ36" i="8"/>
  <c r="AJ29" i="8"/>
  <c r="Z39" i="8"/>
  <c r="Z27" i="8"/>
  <c r="Z35" i="8"/>
  <c r="Z32" i="8"/>
  <c r="Z34" i="8"/>
  <c r="Z37" i="8"/>
  <c r="Z31" i="8"/>
  <c r="Z29" i="8"/>
  <c r="Z30" i="8"/>
  <c r="Z38" i="8"/>
  <c r="Z36" i="8"/>
  <c r="Z28" i="8"/>
  <c r="X34" i="8"/>
  <c r="X36" i="8"/>
  <c r="X31" i="8"/>
  <c r="X32" i="8"/>
  <c r="X37" i="8"/>
  <c r="X35" i="8"/>
  <c r="X28" i="8"/>
  <c r="X39" i="8"/>
  <c r="X30" i="8"/>
  <c r="X27" i="8"/>
  <c r="X38" i="8"/>
  <c r="X29" i="8"/>
  <c r="P13" i="8"/>
  <c r="L13" i="8"/>
  <c r="G13" i="8"/>
  <c r="N39" i="8"/>
  <c r="N38" i="8"/>
  <c r="N34" i="8"/>
  <c r="N31" i="8"/>
  <c r="N32" i="8"/>
  <c r="N35" i="8"/>
  <c r="N37" i="8"/>
  <c r="N36" i="8"/>
  <c r="L3" i="8"/>
  <c r="P3" i="8"/>
  <c r="G3" i="8"/>
  <c r="K3" i="8" s="1"/>
  <c r="N29" i="8"/>
  <c r="N28" i="8"/>
  <c r="N30" i="8"/>
  <c r="N27" i="8"/>
  <c r="AN35" i="8"/>
  <c r="AN28" i="8"/>
  <c r="AN39" i="8"/>
  <c r="AN36" i="8"/>
  <c r="AN37" i="8"/>
  <c r="AN38" i="8"/>
  <c r="AN34" i="8"/>
  <c r="AN29" i="8"/>
  <c r="AN31" i="8"/>
  <c r="AN32" i="8"/>
  <c r="AN30" i="8"/>
  <c r="AN27" i="8"/>
  <c r="L11" i="8"/>
  <c r="P11" i="8"/>
  <c r="G11" i="8"/>
  <c r="AL29" i="8"/>
  <c r="AL27" i="8"/>
  <c r="AL32" i="8"/>
  <c r="AL34" i="8"/>
  <c r="AL38" i="8"/>
  <c r="AL31" i="8"/>
  <c r="AL30" i="8"/>
  <c r="AL39" i="8"/>
  <c r="AL37" i="8"/>
  <c r="AL35" i="8"/>
  <c r="AL36" i="8"/>
  <c r="AL28" i="8"/>
  <c r="AD35" i="8"/>
  <c r="AD27" i="8"/>
  <c r="AD31" i="8"/>
  <c r="AD37" i="8"/>
  <c r="AD28" i="8"/>
  <c r="AD34" i="8"/>
  <c r="AD29" i="8"/>
  <c r="AD36" i="8"/>
  <c r="AD39" i="8"/>
  <c r="AD32" i="8"/>
  <c r="AD38" i="8"/>
  <c r="AD30" i="8"/>
  <c r="L16" i="8"/>
  <c r="P16" i="8"/>
  <c r="G16" i="8"/>
  <c r="AB30" i="8"/>
  <c r="AB31" i="8"/>
  <c r="AB34" i="8"/>
  <c r="AB29" i="8"/>
  <c r="AB38" i="8"/>
  <c r="AB35" i="8"/>
  <c r="AB27" i="8"/>
  <c r="AB28" i="8"/>
  <c r="AB39" i="8"/>
  <c r="AB37" i="8"/>
  <c r="AB32" i="8"/>
  <c r="AB36" i="8"/>
  <c r="G25" i="8"/>
  <c r="L25" i="8"/>
  <c r="P25" i="8"/>
  <c r="AH31" i="8"/>
  <c r="AH36" i="8"/>
  <c r="AH34" i="8"/>
  <c r="AH28" i="8"/>
  <c r="AH32" i="8"/>
  <c r="AH39" i="8"/>
  <c r="AH29" i="8"/>
  <c r="AH30" i="8"/>
  <c r="AH27" i="8"/>
  <c r="AH38" i="8"/>
  <c r="AH37" i="8"/>
  <c r="AH35" i="8"/>
  <c r="Y27" i="8"/>
  <c r="Y28" i="8"/>
  <c r="Y29" i="8"/>
  <c r="Y39" i="8"/>
  <c r="Y38" i="8"/>
  <c r="Y37" i="8"/>
  <c r="Y32" i="8"/>
  <c r="Y34" i="8"/>
  <c r="Y31" i="8"/>
  <c r="Y36" i="8"/>
  <c r="Y35" i="8"/>
  <c r="Y30" i="8"/>
  <c r="P26" i="8"/>
  <c r="L26" i="8"/>
  <c r="G26" i="8"/>
  <c r="K26" i="8" s="1"/>
  <c r="L9" i="8"/>
  <c r="G9" i="8"/>
  <c r="P9" i="8"/>
  <c r="AP28" i="8"/>
  <c r="AP39" i="8"/>
  <c r="AP29" i="8"/>
  <c r="AP35" i="8"/>
  <c r="AP34" i="8"/>
  <c r="AP30" i="8"/>
  <c r="AP37" i="8"/>
  <c r="AP38" i="8"/>
  <c r="AP27" i="8"/>
  <c r="AP32" i="8"/>
  <c r="AP31" i="8"/>
  <c r="AP36" i="8"/>
  <c r="G15" i="8"/>
  <c r="K15" i="8" s="1"/>
  <c r="P15" i="8"/>
  <c r="L15" i="8"/>
  <c r="AG35" i="8"/>
  <c r="AG37" i="8"/>
  <c r="AG29" i="8"/>
  <c r="AG28" i="8"/>
  <c r="AG38" i="8"/>
  <c r="AG31" i="8"/>
  <c r="AG39" i="8"/>
  <c r="AG36" i="8"/>
  <c r="AG32" i="8"/>
  <c r="AG34" i="8"/>
  <c r="AG30" i="8"/>
  <c r="AG27" i="8"/>
  <c r="AQ27" i="8"/>
  <c r="AQ34" i="8"/>
  <c r="AQ32" i="8"/>
  <c r="AQ38" i="8"/>
  <c r="AQ28" i="8"/>
  <c r="AQ29" i="8"/>
  <c r="AQ31" i="8"/>
  <c r="AQ37" i="8"/>
  <c r="AQ36" i="8"/>
  <c r="AQ39" i="8"/>
  <c r="AQ35" i="8"/>
  <c r="AQ30" i="8"/>
  <c r="V38" i="8"/>
  <c r="V34" i="8"/>
  <c r="V36" i="8"/>
  <c r="V29" i="8"/>
  <c r="V37" i="8"/>
  <c r="V39" i="8"/>
  <c r="V28" i="8"/>
  <c r="V30" i="8"/>
  <c r="V27" i="8"/>
  <c r="V32" i="8"/>
  <c r="V35" i="8"/>
  <c r="V31" i="8"/>
  <c r="L21" i="8"/>
  <c r="G21" i="8"/>
  <c r="K21" i="8" s="1"/>
  <c r="P21" i="8"/>
  <c r="L17" i="8"/>
  <c r="G17" i="8"/>
  <c r="K17" i="8" s="1"/>
  <c r="P17" i="8"/>
  <c r="AC34" i="8"/>
  <c r="AC29" i="8"/>
  <c r="AC28" i="8"/>
  <c r="AC27" i="8"/>
  <c r="AC36" i="8"/>
  <c r="AC37" i="8"/>
  <c r="AC31" i="8"/>
  <c r="AC35" i="8"/>
  <c r="AC32" i="8"/>
  <c r="AC30" i="8"/>
  <c r="AC38" i="8"/>
  <c r="AC39" i="8"/>
  <c r="P20" i="8"/>
  <c r="L20" i="8"/>
  <c r="G20" i="8"/>
  <c r="K20" i="8" s="1"/>
  <c r="L8" i="8"/>
  <c r="P8" i="8"/>
  <c r="G8" i="8"/>
  <c r="K8" i="8" s="1"/>
  <c r="L10" i="8"/>
  <c r="G10" i="8"/>
  <c r="P10" i="8"/>
  <c r="P5" i="8"/>
  <c r="L5" i="8"/>
  <c r="G5" i="8"/>
  <c r="AI30" i="8"/>
  <c r="AI28" i="8"/>
  <c r="AI32" i="8"/>
  <c r="AI29" i="8"/>
  <c r="AI34" i="8"/>
  <c r="AI31" i="8"/>
  <c r="AI36" i="8"/>
  <c r="AI27" i="8"/>
  <c r="AI37" i="8"/>
  <c r="AI38" i="8"/>
  <c r="AI39" i="8"/>
  <c r="AI35" i="8"/>
  <c r="AF34" i="8"/>
  <c r="AF39" i="8"/>
  <c r="AF36" i="8"/>
  <c r="AF32" i="8"/>
  <c r="AF29" i="8"/>
  <c r="AF31" i="8"/>
  <c r="AF37" i="8"/>
  <c r="AF30" i="8"/>
  <c r="AF35" i="8"/>
  <c r="AF38" i="8"/>
  <c r="AF27" i="8"/>
  <c r="AF28" i="8"/>
  <c r="AE27" i="8"/>
  <c r="AE31" i="8"/>
  <c r="AE30" i="8"/>
  <c r="AE35" i="8"/>
  <c r="AE29" i="8"/>
  <c r="AE37" i="8"/>
  <c r="AE34" i="8"/>
  <c r="AE36" i="8"/>
  <c r="AE32" i="8"/>
  <c r="AE39" i="8"/>
  <c r="AE28" i="8"/>
  <c r="AE38" i="8"/>
  <c r="L12" i="8"/>
  <c r="P12" i="8"/>
  <c r="G12" i="8"/>
  <c r="K12" i="8" s="1"/>
  <c r="B3" i="8" l="1"/>
  <c r="K23" i="8"/>
  <c r="K22" i="8"/>
  <c r="K13" i="8"/>
  <c r="K10" i="8"/>
  <c r="K18" i="8"/>
  <c r="AA20" i="8"/>
  <c r="AL20" i="8"/>
  <c r="AI20" i="8"/>
  <c r="V20" i="8"/>
  <c r="Y20" i="8"/>
  <c r="AH20" i="8"/>
  <c r="AE20" i="8"/>
  <c r="AK20" i="8"/>
  <c r="AP20" i="8"/>
  <c r="AF20" i="8"/>
  <c r="AG20" i="8"/>
  <c r="AJ20" i="8"/>
  <c r="M20" i="8"/>
  <c r="N20" i="8"/>
  <c r="AC20" i="8"/>
  <c r="AQ20" i="8"/>
  <c r="T20" i="8"/>
  <c r="AM20" i="8"/>
  <c r="AB20" i="8"/>
  <c r="Z20" i="8"/>
  <c r="W20" i="8"/>
  <c r="AO20" i="8"/>
  <c r="X20" i="8"/>
  <c r="U20" i="8"/>
  <c r="AN20" i="8"/>
  <c r="AD20" i="8"/>
  <c r="V17" i="8"/>
  <c r="W17" i="8"/>
  <c r="U17" i="8"/>
  <c r="AJ17" i="8"/>
  <c r="AP17" i="8"/>
  <c r="AK17" i="8"/>
  <c r="AQ17" i="8"/>
  <c r="X17" i="8"/>
  <c r="M17" i="8"/>
  <c r="AH17" i="8"/>
  <c r="AE17" i="8"/>
  <c r="AM17" i="8"/>
  <c r="AI17" i="8"/>
  <c r="AO17" i="8"/>
  <c r="AN17" i="8"/>
  <c r="AD17" i="8"/>
  <c r="AB17" i="8"/>
  <c r="Y17" i="8"/>
  <c r="Z17" i="8"/>
  <c r="AL17" i="8"/>
  <c r="AC17" i="8"/>
  <c r="N17" i="8"/>
  <c r="AF17" i="8"/>
  <c r="T17" i="8"/>
  <c r="AA17" i="8"/>
  <c r="AG17" i="8"/>
  <c r="AH15" i="8"/>
  <c r="AA15" i="8"/>
  <c r="AL15" i="8"/>
  <c r="AK15" i="8"/>
  <c r="AG15" i="8"/>
  <c r="T15" i="8"/>
  <c r="N15" i="8"/>
  <c r="AI15" i="8"/>
  <c r="AF15" i="8"/>
  <c r="AN15" i="8"/>
  <c r="AJ15" i="8"/>
  <c r="U15" i="8"/>
  <c r="AE15" i="8"/>
  <c r="M15" i="8"/>
  <c r="V15" i="8"/>
  <c r="AD15" i="8"/>
  <c r="AC15" i="8"/>
  <c r="W15" i="8"/>
  <c r="AB15" i="8"/>
  <c r="AO15" i="8"/>
  <c r="Z15" i="8"/>
  <c r="Y15" i="8"/>
  <c r="AQ15" i="8"/>
  <c r="AM15" i="8"/>
  <c r="X15" i="8"/>
  <c r="AP15" i="8"/>
  <c r="K9" i="8"/>
  <c r="X12" i="8"/>
  <c r="AP12" i="8"/>
  <c r="AO12" i="8"/>
  <c r="AL12" i="8"/>
  <c r="AD12" i="8"/>
  <c r="AC12" i="8"/>
  <c r="AN12" i="8"/>
  <c r="AM12" i="8"/>
  <c r="AQ12" i="8"/>
  <c r="AK12" i="8"/>
  <c r="AF12" i="8"/>
  <c r="AA12" i="8"/>
  <c r="M12" i="8"/>
  <c r="Y12" i="8"/>
  <c r="AB12" i="8"/>
  <c r="AH12" i="8"/>
  <c r="AI12" i="8"/>
  <c r="T12" i="8"/>
  <c r="AJ12" i="8"/>
  <c r="U12" i="8"/>
  <c r="W12" i="8"/>
  <c r="AE12" i="8"/>
  <c r="V12" i="8"/>
  <c r="Z12" i="8"/>
  <c r="AG12" i="8"/>
  <c r="N12" i="8"/>
  <c r="AI5" i="8"/>
  <c r="AG5" i="8"/>
  <c r="X5" i="8"/>
  <c r="AP5" i="8"/>
  <c r="AJ5" i="8"/>
  <c r="AN5" i="8"/>
  <c r="AK5" i="8"/>
  <c r="AQ5" i="8"/>
  <c r="W5" i="8"/>
  <c r="Y5" i="8"/>
  <c r="AO5" i="8"/>
  <c r="Z5" i="8"/>
  <c r="AA5" i="8"/>
  <c r="AB5" i="8"/>
  <c r="N5" i="8"/>
  <c r="AM5" i="8"/>
  <c r="T5" i="8"/>
  <c r="AD5" i="8"/>
  <c r="AF5" i="8"/>
  <c r="AE5" i="8"/>
  <c r="AL5" i="8"/>
  <c r="V5" i="8"/>
  <c r="M5" i="8"/>
  <c r="AH5" i="8"/>
  <c r="U5" i="8"/>
  <c r="AC5" i="8"/>
  <c r="X18" i="8"/>
  <c r="AM18" i="8"/>
  <c r="AJ18" i="8"/>
  <c r="AK18" i="8"/>
  <c r="AA18" i="8"/>
  <c r="U18" i="8"/>
  <c r="Y18" i="8"/>
  <c r="V18" i="8"/>
  <c r="AO18" i="8"/>
  <c r="AI18" i="8"/>
  <c r="AP18" i="8"/>
  <c r="AN18" i="8"/>
  <c r="AB18" i="8"/>
  <c r="T18" i="8"/>
  <c r="AG18" i="8"/>
  <c r="AF18" i="8"/>
  <c r="M18" i="8"/>
  <c r="N18" i="8"/>
  <c r="AH18" i="8"/>
  <c r="AE18" i="8"/>
  <c r="AL18" i="8"/>
  <c r="AC18" i="8"/>
  <c r="AQ18" i="8"/>
  <c r="W18" i="8"/>
  <c r="Z18" i="8"/>
  <c r="AD18" i="8"/>
  <c r="K25" i="8"/>
  <c r="K11" i="8"/>
  <c r="M8" i="8"/>
  <c r="AN8" i="8"/>
  <c r="W8" i="8"/>
  <c r="U8" i="8"/>
  <c r="V8" i="8"/>
  <c r="AI8" i="8"/>
  <c r="AO8" i="8"/>
  <c r="AH8" i="8"/>
  <c r="AF8" i="8"/>
  <c r="Y8" i="8"/>
  <c r="N8" i="8"/>
  <c r="AP8" i="8"/>
  <c r="AG8" i="8"/>
  <c r="AK8" i="8"/>
  <c r="X8" i="8"/>
  <c r="Z8" i="8"/>
  <c r="AJ8" i="8"/>
  <c r="AE8" i="8"/>
  <c r="AA8" i="8"/>
  <c r="AC8" i="8"/>
  <c r="AQ8" i="8"/>
  <c r="AB8" i="8"/>
  <c r="T8" i="8"/>
  <c r="AM8" i="8"/>
  <c r="AD8" i="8"/>
  <c r="AL8" i="8"/>
  <c r="AB25" i="8"/>
  <c r="AO25" i="8"/>
  <c r="AE25" i="8"/>
  <c r="T25" i="8"/>
  <c r="V25" i="8"/>
  <c r="AF25" i="8"/>
  <c r="AL25" i="8"/>
  <c r="AG25" i="8"/>
  <c r="AH25" i="8"/>
  <c r="AQ25" i="8"/>
  <c r="AI25" i="8"/>
  <c r="Z25" i="8"/>
  <c r="AN25" i="8"/>
  <c r="AA25" i="8"/>
  <c r="Y25" i="8"/>
  <c r="AD25" i="8"/>
  <c r="M25" i="8"/>
  <c r="U25" i="8"/>
  <c r="N25" i="8"/>
  <c r="AP25" i="8"/>
  <c r="X25" i="8"/>
  <c r="AJ25" i="8"/>
  <c r="AK25" i="8"/>
  <c r="W25" i="8"/>
  <c r="AC25" i="8"/>
  <c r="AM25" i="8"/>
  <c r="AD16" i="8"/>
  <c r="AC16" i="8"/>
  <c r="AB16" i="8"/>
  <c r="AF16" i="8"/>
  <c r="N16" i="8"/>
  <c r="AK16" i="8"/>
  <c r="AJ16" i="8"/>
  <c r="V16" i="8"/>
  <c r="AP16" i="8"/>
  <c r="AA16" i="8"/>
  <c r="T16" i="8"/>
  <c r="M16" i="8"/>
  <c r="AH16" i="8"/>
  <c r="Z16" i="8"/>
  <c r="Y16" i="8"/>
  <c r="AI16" i="8"/>
  <c r="AL16" i="8"/>
  <c r="AE16" i="8"/>
  <c r="W16" i="8"/>
  <c r="AN16" i="8"/>
  <c r="U16" i="8"/>
  <c r="X16" i="8"/>
  <c r="AM16" i="8"/>
  <c r="AQ16" i="8"/>
  <c r="AO16" i="8"/>
  <c r="AG16" i="8"/>
  <c r="AH13" i="8"/>
  <c r="AD13" i="8"/>
  <c r="AB13" i="8"/>
  <c r="AF13" i="8"/>
  <c r="Y13" i="8"/>
  <c r="AG13" i="8"/>
  <c r="AK13" i="8"/>
  <c r="M13" i="8"/>
  <c r="AI13" i="8"/>
  <c r="AL13" i="8"/>
  <c r="N13" i="8"/>
  <c r="X13" i="8"/>
  <c r="Z13" i="8"/>
  <c r="T13" i="8"/>
  <c r="AA13" i="8"/>
  <c r="AP13" i="8"/>
  <c r="AC13" i="8"/>
  <c r="V13" i="8"/>
  <c r="AN13" i="8"/>
  <c r="U13" i="8"/>
  <c r="AO13" i="8"/>
  <c r="AM13" i="8"/>
  <c r="AE13" i="8"/>
  <c r="AJ13" i="8"/>
  <c r="W13" i="8"/>
  <c r="AQ13" i="8"/>
  <c r="K5" i="8"/>
  <c r="AB3" i="8"/>
  <c r="AC3" i="8"/>
  <c r="AG3" i="8"/>
  <c r="AA3" i="8"/>
  <c r="Y3" i="8"/>
  <c r="AH3" i="8"/>
  <c r="Z3" i="8"/>
  <c r="M3" i="8"/>
  <c r="AJ3" i="8"/>
  <c r="U3" i="8"/>
  <c r="T3" i="8"/>
  <c r="AI3" i="8"/>
  <c r="W3" i="8"/>
  <c r="AO3" i="8"/>
  <c r="AD3" i="8"/>
  <c r="AM3" i="8"/>
  <c r="X3" i="8"/>
  <c r="V3" i="8"/>
  <c r="AE3" i="8"/>
  <c r="AN3" i="8"/>
  <c r="AQ3" i="8"/>
  <c r="AL3" i="8"/>
  <c r="AP3" i="8"/>
  <c r="AK3" i="8"/>
  <c r="AF3" i="8"/>
  <c r="N3" i="8"/>
  <c r="AG7" i="8"/>
  <c r="Y7" i="8"/>
  <c r="AA7" i="8"/>
  <c r="AO7" i="8"/>
  <c r="AC7" i="8"/>
  <c r="AE7" i="8"/>
  <c r="U7" i="8"/>
  <c r="AB7" i="8"/>
  <c r="AI7" i="8"/>
  <c r="AQ7" i="8"/>
  <c r="AJ7" i="8"/>
  <c r="AM7" i="8"/>
  <c r="AF7" i="8"/>
  <c r="AK7" i="8"/>
  <c r="AP7" i="8"/>
  <c r="Z7" i="8"/>
  <c r="V7" i="8"/>
  <c r="AN7" i="8"/>
  <c r="AD7" i="8"/>
  <c r="X7" i="8"/>
  <c r="T7" i="8"/>
  <c r="W7" i="8"/>
  <c r="M7" i="8"/>
  <c r="N7" i="8"/>
  <c r="AH7" i="8"/>
  <c r="AL7" i="8"/>
  <c r="AH4" i="8"/>
  <c r="Y4" i="8"/>
  <c r="U4" i="8"/>
  <c r="AP4" i="8"/>
  <c r="AF4" i="8"/>
  <c r="AB4" i="8"/>
  <c r="AM4" i="8"/>
  <c r="AG4" i="8"/>
  <c r="AK4" i="8"/>
  <c r="X4" i="8"/>
  <c r="V4" i="8"/>
  <c r="AJ4" i="8"/>
  <c r="T4" i="8"/>
  <c r="AE4" i="8"/>
  <c r="AL4" i="8"/>
  <c r="AI4" i="8"/>
  <c r="AO4" i="8"/>
  <c r="M4" i="8"/>
  <c r="N4" i="8"/>
  <c r="Z4" i="8"/>
  <c r="AD4" i="8"/>
  <c r="W4" i="8"/>
  <c r="AQ4" i="8"/>
  <c r="AA4" i="8"/>
  <c r="AN4" i="8"/>
  <c r="AC4" i="8"/>
  <c r="AA22" i="8"/>
  <c r="AB22" i="8"/>
  <c r="AN22" i="8"/>
  <c r="AH22" i="8"/>
  <c r="N22" i="8"/>
  <c r="V22" i="8"/>
  <c r="M22" i="8"/>
  <c r="Z22" i="8"/>
  <c r="AM22" i="8"/>
  <c r="X22" i="8"/>
  <c r="AE22" i="8"/>
  <c r="AF22" i="8"/>
  <c r="U22" i="8"/>
  <c r="AP22" i="8"/>
  <c r="AC22" i="8"/>
  <c r="AL22" i="8"/>
  <c r="AQ22" i="8"/>
  <c r="AG22" i="8"/>
  <c r="AD22" i="8"/>
  <c r="AJ22" i="8"/>
  <c r="AO22" i="8"/>
  <c r="T22" i="8"/>
  <c r="Y22" i="8"/>
  <c r="AI22" i="8"/>
  <c r="AK22" i="8"/>
  <c r="W22" i="8"/>
  <c r="K16" i="8"/>
  <c r="K6" i="8"/>
  <c r="AA10" i="8"/>
  <c r="AO10" i="8"/>
  <c r="AH10" i="8"/>
  <c r="W10" i="8"/>
  <c r="T10" i="8"/>
  <c r="U10" i="8"/>
  <c r="AL10" i="8"/>
  <c r="AI10" i="8"/>
  <c r="AC10" i="8"/>
  <c r="M10" i="8"/>
  <c r="AG10" i="8"/>
  <c r="AD10" i="8"/>
  <c r="X10" i="8"/>
  <c r="AQ10" i="8"/>
  <c r="AF10" i="8"/>
  <c r="AK10" i="8"/>
  <c r="AJ10" i="8"/>
  <c r="Z10" i="8"/>
  <c r="Y10" i="8"/>
  <c r="AP10" i="8"/>
  <c r="AB10" i="8"/>
  <c r="AM10" i="8"/>
  <c r="AE10" i="8"/>
  <c r="AN10" i="8"/>
  <c r="V10" i="8"/>
  <c r="N10" i="8"/>
  <c r="AC21" i="8"/>
  <c r="AO21" i="8"/>
  <c r="Y21" i="8"/>
  <c r="W21" i="8"/>
  <c r="U21" i="8"/>
  <c r="AL21" i="8"/>
  <c r="AF21" i="8"/>
  <c r="AQ21" i="8"/>
  <c r="AA21" i="8"/>
  <c r="AI21" i="8"/>
  <c r="AP21" i="8"/>
  <c r="AN21" i="8"/>
  <c r="M21" i="8"/>
  <c r="AJ21" i="8"/>
  <c r="AG21" i="8"/>
  <c r="AM21" i="8"/>
  <c r="AE21" i="8"/>
  <c r="V21" i="8"/>
  <c r="T21" i="8"/>
  <c r="Z21" i="8"/>
  <c r="AB21" i="8"/>
  <c r="AH21" i="8"/>
  <c r="N21" i="8"/>
  <c r="X21" i="8"/>
  <c r="AK21" i="8"/>
  <c r="AD21" i="8"/>
  <c r="AL26" i="8"/>
  <c r="AC26" i="8"/>
  <c r="AP26" i="8"/>
  <c r="AI26" i="8"/>
  <c r="AM26" i="8"/>
  <c r="AH26" i="8"/>
  <c r="T26" i="8"/>
  <c r="AD26" i="8"/>
  <c r="X26" i="8"/>
  <c r="N26" i="8"/>
  <c r="W26" i="8"/>
  <c r="V26" i="8"/>
  <c r="AJ26" i="8"/>
  <c r="AK26" i="8"/>
  <c r="U26" i="8"/>
  <c r="AG26" i="8"/>
  <c r="AQ26" i="8"/>
  <c r="Y26" i="8"/>
  <c r="AF26" i="8"/>
  <c r="Z26" i="8"/>
  <c r="AA26" i="8"/>
  <c r="AE26" i="8"/>
  <c r="AB26" i="8"/>
  <c r="AN26" i="8"/>
  <c r="AO26" i="8"/>
  <c r="M26" i="8"/>
  <c r="AF23" i="8"/>
  <c r="N23" i="8"/>
  <c r="AQ23" i="8"/>
  <c r="T23" i="8"/>
  <c r="AC23" i="8"/>
  <c r="M23" i="8"/>
  <c r="X23" i="8"/>
  <c r="Y23" i="8"/>
  <c r="W23" i="8"/>
  <c r="AD23" i="8"/>
  <c r="AO23" i="8"/>
  <c r="AL23" i="8"/>
  <c r="U23" i="8"/>
  <c r="AP23" i="8"/>
  <c r="AG23" i="8"/>
  <c r="AN23" i="8"/>
  <c r="AJ23" i="8"/>
  <c r="AA23" i="8"/>
  <c r="V23" i="8"/>
  <c r="AM23" i="8"/>
  <c r="AI23" i="8"/>
  <c r="AE23" i="8"/>
  <c r="AB23" i="8"/>
  <c r="Z23" i="8"/>
  <c r="AH23" i="8"/>
  <c r="AK23" i="8"/>
  <c r="V19" i="8"/>
  <c r="AG19" i="8"/>
  <c r="Z19" i="8"/>
  <c r="AC19" i="8"/>
  <c r="Y19" i="8"/>
  <c r="AH19" i="8"/>
  <c r="AN19" i="8"/>
  <c r="AF19" i="8"/>
  <c r="U19" i="8"/>
  <c r="AI19" i="8"/>
  <c r="AM19" i="8"/>
  <c r="N19" i="8"/>
  <c r="T19" i="8"/>
  <c r="W19" i="8"/>
  <c r="AE19" i="8"/>
  <c r="M19" i="8"/>
  <c r="X19" i="8"/>
  <c r="AJ19" i="8"/>
  <c r="AA19" i="8"/>
  <c r="AB19" i="8"/>
  <c r="AO19" i="8"/>
  <c r="AK19" i="8"/>
  <c r="AL19" i="8"/>
  <c r="AD19" i="8"/>
  <c r="AQ19" i="8"/>
  <c r="AP19" i="8"/>
  <c r="V6" i="8"/>
  <c r="AC6" i="8"/>
  <c r="AH6" i="8"/>
  <c r="Z6" i="8"/>
  <c r="AD6" i="8"/>
  <c r="AA6" i="8"/>
  <c r="AF6" i="8"/>
  <c r="AN6" i="8"/>
  <c r="AM6" i="8"/>
  <c r="AL6" i="8"/>
  <c r="AB6" i="8"/>
  <c r="AI6" i="8"/>
  <c r="AO6" i="8"/>
  <c r="Y6" i="8"/>
  <c r="X6" i="8"/>
  <c r="AQ6" i="8"/>
  <c r="AK6" i="8"/>
  <c r="AG6" i="8"/>
  <c r="AJ6" i="8"/>
  <c r="W6" i="8"/>
  <c r="N6" i="8"/>
  <c r="AP6" i="8"/>
  <c r="T6" i="8"/>
  <c r="U6" i="8"/>
  <c r="AE6" i="8"/>
  <c r="M6" i="8"/>
  <c r="M14" i="8"/>
  <c r="U14" i="8"/>
  <c r="AD14" i="8"/>
  <c r="N14" i="8"/>
  <c r="AQ14" i="8"/>
  <c r="AH14" i="8"/>
  <c r="AP14" i="8"/>
  <c r="W14" i="8"/>
  <c r="AI14" i="8"/>
  <c r="AM14" i="8"/>
  <c r="Y14" i="8"/>
  <c r="X14" i="8"/>
  <c r="T14" i="8"/>
  <c r="V14" i="8"/>
  <c r="AN14" i="8"/>
  <c r="AA14" i="8"/>
  <c r="AC14" i="8"/>
  <c r="Z14" i="8"/>
  <c r="AG14" i="8"/>
  <c r="AJ14" i="8"/>
  <c r="AB14" i="8"/>
  <c r="AL14" i="8"/>
  <c r="AO14" i="8"/>
  <c r="AF14" i="8"/>
  <c r="AE14" i="8"/>
  <c r="AK14" i="8"/>
  <c r="K24" i="8"/>
  <c r="AB24" i="8"/>
  <c r="AM24" i="8"/>
  <c r="AN24" i="8"/>
  <c r="M24" i="8"/>
  <c r="Y24" i="8"/>
  <c r="AO24" i="8"/>
  <c r="AP24" i="8"/>
  <c r="AJ24" i="8"/>
  <c r="U24" i="8"/>
  <c r="AF24" i="8"/>
  <c r="V24" i="8"/>
  <c r="AE24" i="8"/>
  <c r="AI24" i="8"/>
  <c r="X24" i="8"/>
  <c r="AK24" i="8"/>
  <c r="W24" i="8"/>
  <c r="AQ24" i="8"/>
  <c r="AA24" i="8"/>
  <c r="AD24" i="8"/>
  <c r="N24" i="8"/>
  <c r="AG24" i="8"/>
  <c r="Z24" i="8"/>
  <c r="AH24" i="8"/>
  <c r="AC24" i="8"/>
  <c r="T24" i="8"/>
  <c r="AL24" i="8"/>
  <c r="N9" i="8"/>
  <c r="AP9" i="8"/>
  <c r="T9" i="8"/>
  <c r="AN9" i="8"/>
  <c r="AQ9" i="8"/>
  <c r="AA9" i="8"/>
  <c r="AC9" i="8"/>
  <c r="AO9" i="8"/>
  <c r="AB9" i="8"/>
  <c r="M9" i="8"/>
  <c r="AD9" i="8"/>
  <c r="AJ9" i="8"/>
  <c r="AE9" i="8"/>
  <c r="AK9" i="8"/>
  <c r="V9" i="8"/>
  <c r="Y9" i="8"/>
  <c r="AI9" i="8"/>
  <c r="AG9" i="8"/>
  <c r="AF9" i="8"/>
  <c r="Z9" i="8"/>
  <c r="W9" i="8"/>
  <c r="X9" i="8"/>
  <c r="U9" i="8"/>
  <c r="AM9" i="8"/>
  <c r="AH9" i="8"/>
  <c r="AL9" i="8"/>
  <c r="AG11" i="8"/>
  <c r="Z11" i="8"/>
  <c r="AF11" i="8"/>
  <c r="AK11" i="8"/>
  <c r="AH11" i="8"/>
  <c r="V11" i="8"/>
  <c r="AD11" i="8"/>
  <c r="AO11" i="8"/>
  <c r="AN11" i="8"/>
  <c r="AC11" i="8"/>
  <c r="AB11" i="8"/>
  <c r="AL11" i="8"/>
  <c r="AQ11" i="8"/>
  <c r="AJ11" i="8"/>
  <c r="W11" i="8"/>
  <c r="Y11" i="8"/>
  <c r="AE11" i="8"/>
  <c r="AA11" i="8"/>
  <c r="N11" i="8"/>
  <c r="U11" i="8"/>
  <c r="M11" i="8"/>
  <c r="AI11" i="8"/>
  <c r="AP11" i="8"/>
  <c r="AM11" i="8"/>
  <c r="T11" i="8"/>
  <c r="X11" i="8"/>
  <c r="K14" i="8"/>
  <c r="AG130" i="8" l="1" a="1"/>
  <c r="AG130" i="8" s="1"/>
  <c r="Z158" i="8" a="1"/>
  <c r="Z158" i="8" s="1"/>
  <c r="R162" i="8" a="1"/>
  <c r="R162" i="8" s="1"/>
  <c r="AC149" i="8" a="1"/>
  <c r="AC149" i="8" s="1"/>
  <c r="W145" i="8" a="1"/>
  <c r="W145" i="8" s="1"/>
  <c r="S157" i="8" a="1"/>
  <c r="S157" i="8" s="1"/>
  <c r="V136" i="8" a="1"/>
  <c r="V136" i="8" s="1"/>
  <c r="AR155" i="8" a="1"/>
  <c r="AR155" i="8" s="1"/>
  <c r="W140" i="8" a="1"/>
  <c r="W140" i="8" s="1"/>
  <c r="S161" i="8" a="1"/>
  <c r="S161" i="8" s="1"/>
  <c r="AI155" i="8" a="1"/>
  <c r="AI155" i="8" s="1"/>
  <c r="AA152" i="8" a="1"/>
  <c r="AA152" i="8" s="1"/>
  <c r="AH142" i="8" a="1"/>
  <c r="AH142" i="8" s="1"/>
  <c r="AI139" i="8" a="1"/>
  <c r="AI139" i="8" s="1"/>
  <c r="R148" i="8" a="1"/>
  <c r="R148" i="8" s="1"/>
  <c r="AS136" i="8" a="1"/>
  <c r="AS136" i="8" s="1"/>
  <c r="Y140" i="8" a="1"/>
  <c r="Y140" i="8" s="1"/>
  <c r="AC131" i="8" a="1"/>
  <c r="AC131" i="8" s="1"/>
  <c r="AE133" i="8" a="1"/>
  <c r="AE133" i="8" s="1"/>
  <c r="Z162" i="8" a="1"/>
  <c r="Z162" i="8" s="1"/>
  <c r="W146" i="8" a="1"/>
  <c r="W146" i="8" s="1"/>
  <c r="K156" i="8" a="1"/>
  <c r="K156" i="8" s="1"/>
  <c r="B31" i="8" s="1"/>
  <c r="M134" i="8" a="1"/>
  <c r="M134" i="8" s="1"/>
  <c r="D9" i="8" s="1"/>
  <c r="E9" i="8" s="1"/>
  <c r="AK153" i="8" a="1"/>
  <c r="AK153" i="8" s="1"/>
  <c r="AL143" i="8" a="1"/>
  <c r="AL143" i="8" s="1"/>
  <c r="AP138" i="8" a="1"/>
  <c r="AP138" i="8" s="1"/>
  <c r="M158" i="8" a="1"/>
  <c r="M158" i="8" s="1"/>
  <c r="D33" i="8" s="1"/>
  <c r="E33" i="8" s="1"/>
  <c r="K136" i="8" a="1"/>
  <c r="K136" i="8" s="1"/>
  <c r="B11" i="8" s="1"/>
  <c r="AK160" i="8" a="1"/>
  <c r="AK160" i="8" s="1"/>
  <c r="M162" i="8" a="1"/>
  <c r="M162" i="8" s="1"/>
  <c r="D37" i="8" s="1"/>
  <c r="E37" i="8" s="1"/>
  <c r="L138" i="8" a="1"/>
  <c r="L138" i="8" s="1"/>
  <c r="C13" i="8" s="1"/>
  <c r="M130" i="8" a="1"/>
  <c r="M130" i="8" s="1"/>
  <c r="AG156" i="8" a="1"/>
  <c r="AG156" i="8" s="1"/>
  <c r="AO158" i="8" a="1"/>
  <c r="AO158" i="8" s="1"/>
  <c r="AL139" i="8" a="1"/>
  <c r="AL139" i="8" s="1"/>
  <c r="Z146" i="8" a="1"/>
  <c r="Z146" i="8" s="1"/>
  <c r="M151" i="8" a="1"/>
  <c r="M151" i="8" s="1"/>
  <c r="D26" i="8" s="1"/>
  <c r="E26" i="8" s="1"/>
  <c r="AA164" i="8" a="1"/>
  <c r="AA164" i="8" s="1"/>
  <c r="AR157" i="8" a="1"/>
  <c r="AR157" i="8" s="1"/>
  <c r="AO146" i="8" a="1"/>
  <c r="AO146" i="8" s="1"/>
  <c r="X136" i="8" a="1"/>
  <c r="X136" i="8" s="1"/>
  <c r="AJ138" i="8" a="1"/>
  <c r="AJ138" i="8" s="1"/>
  <c r="AP143" i="8" a="1"/>
  <c r="AP143" i="8" s="1"/>
  <c r="X145" i="8" a="1"/>
  <c r="X145" i="8" s="1"/>
  <c r="R156" i="8" a="1"/>
  <c r="R156" i="8" s="1"/>
  <c r="AO148" i="8" a="1"/>
  <c r="AO148" i="8" s="1"/>
  <c r="AH152" i="8" a="1"/>
  <c r="AH152" i="8" s="1"/>
  <c r="AN161" i="8" a="1"/>
  <c r="AN161" i="8" s="1"/>
  <c r="AF138" i="8" a="1"/>
  <c r="AF138" i="8" s="1"/>
  <c r="AL137" i="8" a="1"/>
  <c r="AL137" i="8" s="1"/>
  <c r="AG133" i="8" a="1"/>
  <c r="AG133" i="8" s="1"/>
  <c r="R152" i="8" a="1"/>
  <c r="R152" i="8" s="1"/>
  <c r="AD143" i="8" a="1"/>
  <c r="AD143" i="8" s="1"/>
  <c r="AC150" i="8" a="1"/>
  <c r="AC150" i="8" s="1"/>
  <c r="AE152" i="8" a="1"/>
  <c r="AE152" i="8" s="1"/>
  <c r="W151" i="8" a="1"/>
  <c r="W151" i="8" s="1"/>
  <c r="AF165" i="8" a="1"/>
  <c r="AF165" i="8" s="1"/>
  <c r="AJ133" i="8" a="1"/>
  <c r="AJ133" i="8" s="1"/>
  <c r="V141" i="8" a="1"/>
  <c r="V141" i="8" s="1"/>
  <c r="AC146" i="8" a="1"/>
  <c r="AC146" i="8" s="1"/>
  <c r="AG161" i="8" a="1"/>
  <c r="AG161" i="8" s="1"/>
  <c r="AS156" i="8" a="1"/>
  <c r="AS156" i="8" s="1"/>
  <c r="AL136" i="8" a="1"/>
  <c r="AL136" i="8" s="1"/>
  <c r="L146" i="8" a="1"/>
  <c r="L146" i="8" s="1"/>
  <c r="C21" i="8" s="1"/>
  <c r="T147" i="8" a="1"/>
  <c r="T147" i="8" s="1"/>
  <c r="S162" i="8" a="1"/>
  <c r="S162" i="8" s="1"/>
  <c r="M164" i="8" a="1"/>
  <c r="M164" i="8" s="1"/>
  <c r="D39" i="8" s="1"/>
  <c r="E39" i="8" s="1"/>
  <c r="S136" i="8" a="1"/>
  <c r="S136" i="8" s="1"/>
  <c r="AM146" i="8" a="1"/>
  <c r="AM146" i="8" s="1"/>
  <c r="T153" i="8" a="1"/>
  <c r="T153" i="8" s="1"/>
  <c r="Z165" i="8" a="1"/>
  <c r="Z165" i="8" s="1"/>
  <c r="AP145" i="8" a="1"/>
  <c r="AP145" i="8" s="1"/>
  <c r="AM140" i="8" a="1"/>
  <c r="AM140" i="8" s="1"/>
  <c r="W162" i="8" a="1"/>
  <c r="W162" i="8" s="1"/>
  <c r="AE150" i="8" a="1"/>
  <c r="AE150" i="8" s="1"/>
  <c r="S158" i="8" a="1"/>
  <c r="S158" i="8" s="1"/>
  <c r="AI159" i="8" a="1"/>
  <c r="AI159" i="8" s="1"/>
  <c r="U157" i="8" a="1"/>
  <c r="U157" i="8" s="1"/>
  <c r="AI151" i="8" a="1"/>
  <c r="AI151" i="8" s="1"/>
  <c r="AD156" i="8" a="1"/>
  <c r="AD156" i="8" s="1"/>
  <c r="AD160" i="8" a="1"/>
  <c r="AD160" i="8" s="1"/>
  <c r="Z143" i="8" a="1"/>
  <c r="Z143" i="8" s="1"/>
  <c r="AK137" i="8" a="1"/>
  <c r="AK137" i="8" s="1"/>
  <c r="T157" i="8" a="1"/>
  <c r="T157" i="8" s="1"/>
  <c r="AN149" i="8" a="1"/>
  <c r="AN149" i="8" s="1"/>
  <c r="AI152" i="8" a="1"/>
  <c r="AI152" i="8" s="1"/>
  <c r="M146" i="8" a="1"/>
  <c r="M146" i="8" s="1"/>
  <c r="D21" i="8" s="1"/>
  <c r="E21" i="8" s="1"/>
  <c r="M159" i="8" a="1"/>
  <c r="M159" i="8" s="1"/>
  <c r="D34" i="8" s="1"/>
  <c r="E34" i="8" s="1"/>
  <c r="W148" i="8" a="1"/>
  <c r="W148" i="8" s="1"/>
  <c r="AG145" i="8" a="1"/>
  <c r="AG145" i="8" s="1"/>
  <c r="Z136" i="8" a="1"/>
  <c r="Z136" i="8" s="1"/>
  <c r="Y164" i="8" a="1"/>
  <c r="Y164" i="8" s="1"/>
  <c r="AJ146" i="8" a="1"/>
  <c r="AJ146" i="8" s="1"/>
  <c r="V156" i="8" a="1"/>
  <c r="V156" i="8" s="1"/>
  <c r="AP151" i="8" a="1"/>
  <c r="AP151" i="8" s="1"/>
  <c r="AJ148" i="8" a="1"/>
  <c r="AJ148" i="8" s="1"/>
  <c r="AK142" i="8" a="1"/>
  <c r="AK142" i="8" s="1"/>
  <c r="AC140" i="8" a="1"/>
  <c r="AC140" i="8" s="1"/>
  <c r="AR164" i="8" a="1"/>
  <c r="AR164" i="8" s="1"/>
  <c r="S165" i="8" a="1"/>
  <c r="S165" i="8" s="1"/>
  <c r="AG135" i="8" a="1"/>
  <c r="AG135" i="8" s="1"/>
  <c r="AS133" i="8" a="1"/>
  <c r="AS133" i="8" s="1"/>
  <c r="AH138" i="8" a="1"/>
  <c r="AH138" i="8" s="1"/>
  <c r="M165" i="8" a="1"/>
  <c r="M165" i="8" s="1"/>
  <c r="D40" i="8" s="1"/>
  <c r="E40" i="8" s="1"/>
  <c r="AK150" i="8" a="1"/>
  <c r="AK150" i="8" s="1"/>
  <c r="AO154" i="8" a="1"/>
  <c r="AO154" i="8" s="1"/>
  <c r="T155" i="8" a="1"/>
  <c r="T155" i="8" s="1"/>
  <c r="AI146" i="8" a="1"/>
  <c r="AI146" i="8" s="1"/>
  <c r="AM156" i="8" a="1"/>
  <c r="AM156" i="8" s="1"/>
  <c r="AH136" i="8" a="1"/>
  <c r="AH136" i="8" s="1"/>
  <c r="AE140" i="8" a="1"/>
  <c r="AE140" i="8" s="1"/>
  <c r="AQ136" i="8" a="1"/>
  <c r="AQ136" i="8" s="1"/>
  <c r="AR138" i="8" a="1"/>
  <c r="AR138" i="8" s="1"/>
  <c r="AM157" i="8" a="1"/>
  <c r="AM157" i="8" s="1"/>
  <c r="AN164" i="8" a="1"/>
  <c r="AN164" i="8" s="1"/>
  <c r="Y146" i="8" a="1"/>
  <c r="Y146" i="8" s="1"/>
  <c r="T132" i="8" a="1"/>
  <c r="T132" i="8" s="1"/>
  <c r="M148" i="8" a="1"/>
  <c r="M148" i="8" s="1"/>
  <c r="D23" i="8" s="1"/>
  <c r="E23" i="8" s="1"/>
  <c r="X134" i="8" a="1"/>
  <c r="X134" i="8" s="1"/>
  <c r="Y143" i="8" a="1"/>
  <c r="Y143" i="8" s="1"/>
  <c r="AG138" i="8" a="1"/>
  <c r="AG138" i="8" s="1"/>
  <c r="AA140" i="8" a="1"/>
  <c r="AA140" i="8" s="1"/>
  <c r="AO147" i="8" a="1"/>
  <c r="AO147" i="8" s="1"/>
  <c r="AK156" i="8" a="1"/>
  <c r="AK156" i="8" s="1"/>
  <c r="AR136" i="8" a="1"/>
  <c r="AR136" i="8" s="1"/>
  <c r="AK143" i="8" a="1"/>
  <c r="AK143" i="8" s="1"/>
  <c r="AC164" i="8" a="1"/>
  <c r="AC164" i="8" s="1"/>
  <c r="AB160" i="8" a="1"/>
  <c r="AB160" i="8" s="1"/>
  <c r="R133" i="8" a="1"/>
  <c r="R133" i="8" s="1"/>
  <c r="AF150" i="8" a="1"/>
  <c r="AF150" i="8" s="1"/>
  <c r="X141" i="8" a="1"/>
  <c r="X141" i="8" s="1"/>
  <c r="AJ135" i="8" a="1"/>
  <c r="AJ135" i="8" s="1"/>
  <c r="T133" i="8" a="1"/>
  <c r="T133" i="8" s="1"/>
  <c r="V162" i="8" a="1"/>
  <c r="V162" i="8" s="1"/>
  <c r="AR148" i="8" a="1"/>
  <c r="AR148" i="8" s="1"/>
  <c r="W158" i="8" a="1"/>
  <c r="W158" i="8" s="1"/>
  <c r="S130" i="8" a="1"/>
  <c r="S130" i="8" s="1"/>
  <c r="AC133" i="8" a="1"/>
  <c r="AC133" i="8" s="1"/>
  <c r="L153" i="8" a="1"/>
  <c r="L153" i="8" s="1"/>
  <c r="C28" i="8" s="1"/>
  <c r="AD148" i="8" a="1"/>
  <c r="AD148" i="8" s="1"/>
  <c r="M145" i="8" a="1"/>
  <c r="M145" i="8" s="1"/>
  <c r="D20" i="8" s="1"/>
  <c r="E20" i="8" s="1"/>
  <c r="AQ140" i="8" a="1"/>
  <c r="AQ140" i="8" s="1"/>
  <c r="AA144" i="8" a="1"/>
  <c r="AA144" i="8" s="1"/>
  <c r="Y136" i="8" a="1"/>
  <c r="Y136" i="8" s="1"/>
  <c r="AS146" i="8" a="1"/>
  <c r="AS146" i="8" s="1"/>
  <c r="T134" i="8" a="1"/>
  <c r="T134" i="8" s="1"/>
  <c r="V152" i="8" a="1"/>
  <c r="V152" i="8" s="1"/>
  <c r="AO150" i="8" a="1"/>
  <c r="AO150" i="8" s="1"/>
  <c r="R136" i="8" a="1"/>
  <c r="R136" i="8" s="1"/>
  <c r="AJ151" i="8" a="1"/>
  <c r="AJ151" i="8" s="1"/>
  <c r="AH157" i="8" a="1"/>
  <c r="AH157" i="8" s="1"/>
  <c r="AF140" i="8" a="1"/>
  <c r="AF140" i="8" s="1"/>
  <c r="AH153" i="8" a="1"/>
  <c r="AH153" i="8" s="1"/>
  <c r="U148" i="8" a="1"/>
  <c r="U148" i="8" s="1"/>
  <c r="AM165" i="8" a="1"/>
  <c r="AM165" i="8" s="1"/>
  <c r="X140" i="8" a="1"/>
  <c r="X140" i="8" s="1"/>
  <c r="L135" i="8" a="1"/>
  <c r="L135" i="8" s="1"/>
  <c r="C10" i="8" s="1"/>
  <c r="AH144" i="8" a="1"/>
  <c r="AH144" i="8" s="1"/>
  <c r="AC143" i="8" a="1"/>
  <c r="AC143" i="8" s="1"/>
  <c r="AM135" i="8" a="1"/>
  <c r="AM135" i="8" s="1"/>
  <c r="K157" i="8" a="1"/>
  <c r="K157" i="8" s="1"/>
  <c r="B32" i="8" s="1"/>
  <c r="V142" i="8" a="1"/>
  <c r="V142" i="8" s="1"/>
  <c r="AN147" i="8" a="1"/>
  <c r="AN147" i="8" s="1"/>
  <c r="AQ159" i="8" a="1"/>
  <c r="AQ159" i="8" s="1"/>
  <c r="AI158" i="8" a="1"/>
  <c r="AI158" i="8" s="1"/>
  <c r="AI145" i="8" a="1"/>
  <c r="AI145" i="8" s="1"/>
  <c r="W161" i="8" a="1"/>
  <c r="W161" i="8" s="1"/>
  <c r="AE158" i="8" a="1"/>
  <c r="AE158" i="8" s="1"/>
  <c r="Z131" i="8" a="1"/>
  <c r="Z131" i="8" s="1"/>
  <c r="AG143" i="8" a="1"/>
  <c r="AG143" i="8" s="1"/>
  <c r="AN145" i="8" a="1"/>
  <c r="AN145" i="8" s="1"/>
  <c r="X133" i="8" a="1"/>
  <c r="X133" i="8" s="1"/>
  <c r="AL148" i="8" a="1"/>
  <c r="AL148" i="8" s="1"/>
  <c r="AM142" i="8" a="1"/>
  <c r="AM142" i="8" s="1"/>
  <c r="AS138" i="8" a="1"/>
  <c r="AS138" i="8" s="1"/>
  <c r="AB141" i="8" a="1"/>
  <c r="AB141" i="8" s="1"/>
  <c r="W165" i="8" a="1"/>
  <c r="W165" i="8" s="1"/>
  <c r="AH147" i="8" a="1"/>
  <c r="AH147" i="8" s="1"/>
  <c r="AP162" i="8" a="1"/>
  <c r="AP162" i="8" s="1"/>
  <c r="K130" i="8" a="1"/>
  <c r="K130" i="8" s="1"/>
  <c r="B5" i="8" s="1"/>
  <c r="AH145" i="8" a="1"/>
  <c r="AH145" i="8" s="1"/>
  <c r="AD163" i="8" a="1"/>
  <c r="AD163" i="8" s="1"/>
  <c r="W143" i="8" a="1"/>
  <c r="W143" i="8" s="1"/>
  <c r="R137" i="8" a="1"/>
  <c r="R137" i="8" s="1"/>
  <c r="AO153" i="8" a="1"/>
  <c r="AO153" i="8" s="1"/>
  <c r="AQ155" i="8" a="1"/>
  <c r="AQ155" i="8" s="1"/>
  <c r="X146" i="8" a="1"/>
  <c r="X146" i="8" s="1"/>
  <c r="AH150" i="8" a="1"/>
  <c r="AH150" i="8" s="1"/>
  <c r="AF134" i="8" a="1"/>
  <c r="AF134" i="8" s="1"/>
  <c r="AC137" i="8" a="1"/>
  <c r="AC137" i="8" s="1"/>
  <c r="AI160" i="8" a="1"/>
  <c r="AI160" i="8" s="1"/>
  <c r="K159" i="8" a="1"/>
  <c r="K159" i="8" s="1"/>
  <c r="B34" i="8" s="1"/>
  <c r="AM141" i="8" a="1"/>
  <c r="AM141" i="8" s="1"/>
  <c r="AC153" i="8" a="1"/>
  <c r="AC153" i="8" s="1"/>
  <c r="AE160" i="8" a="1"/>
  <c r="AE160" i="8" s="1"/>
  <c r="AI149" i="8" a="1"/>
  <c r="AI149" i="8" s="1"/>
  <c r="AD142" i="8" a="1"/>
  <c r="AD142" i="8" s="1"/>
  <c r="K155" i="8" a="1"/>
  <c r="K155" i="8" s="1"/>
  <c r="B30" i="8" s="1"/>
  <c r="T142" i="8" a="1"/>
  <c r="T142" i="8" s="1"/>
  <c r="U159" i="8" a="1"/>
  <c r="U159" i="8" s="1"/>
  <c r="AS142" i="8" a="1"/>
  <c r="AS142" i="8" s="1"/>
  <c r="K143" i="8" a="1"/>
  <c r="K143" i="8" s="1"/>
  <c r="B18" i="8" s="1"/>
  <c r="AJ139" i="8" a="1"/>
  <c r="AJ139" i="8" s="1"/>
  <c r="AR156" i="8" a="1"/>
  <c r="AR156" i="8" s="1"/>
  <c r="AR134" i="8" a="1"/>
  <c r="AR134" i="8" s="1"/>
  <c r="AN159" i="8" a="1"/>
  <c r="AN159" i="8" s="1"/>
  <c r="AB151" i="8" a="1"/>
  <c r="AB151" i="8" s="1"/>
  <c r="M144" i="8" a="1"/>
  <c r="M144" i="8" s="1"/>
  <c r="D19" i="8" s="1"/>
  <c r="E19" i="8" s="1"/>
  <c r="AA142" i="8" a="1"/>
  <c r="AA142" i="8" s="1"/>
  <c r="AQ141" i="8" a="1"/>
  <c r="AQ141" i="8" s="1"/>
  <c r="AN160" i="8" a="1"/>
  <c r="AN160" i="8" s="1"/>
  <c r="AB161" i="8" a="1"/>
  <c r="AB161" i="8" s="1"/>
  <c r="U143" i="8" a="1"/>
  <c r="U143" i="8" s="1"/>
  <c r="AN135" i="8" a="1"/>
  <c r="AN135" i="8" s="1"/>
  <c r="Y147" i="8" a="1"/>
  <c r="Y147" i="8" s="1"/>
  <c r="AS149" i="8" a="1"/>
  <c r="AS149" i="8" s="1"/>
  <c r="X164" i="8" a="1"/>
  <c r="X164" i="8" s="1"/>
  <c r="Z157" i="8" a="1"/>
  <c r="Z157" i="8" s="1"/>
  <c r="Y149" i="8" a="1"/>
  <c r="Y149" i="8" s="1"/>
  <c r="K151" i="8" a="1"/>
  <c r="K151" i="8" s="1"/>
  <c r="B26" i="8" s="1"/>
  <c r="AA132" i="8" a="1"/>
  <c r="AA132" i="8" s="1"/>
  <c r="K137" i="8" a="1"/>
  <c r="K137" i="8" s="1"/>
  <c r="B12" i="8" s="1"/>
  <c r="AP164" i="8" a="1"/>
  <c r="AP164" i="8" s="1"/>
  <c r="M156" i="8" a="1"/>
  <c r="M156" i="8" s="1"/>
  <c r="D31" i="8" s="1"/>
  <c r="E31" i="8" s="1"/>
  <c r="AE131" i="8" a="1"/>
  <c r="AE131" i="8" s="1"/>
  <c r="AM131" i="8" a="1"/>
  <c r="AM131" i="8" s="1"/>
  <c r="AL134" i="8" a="1"/>
  <c r="AL134" i="8" s="1"/>
  <c r="AI135" i="8" a="1"/>
  <c r="AI135" i="8" s="1"/>
  <c r="AH161" i="8" a="1"/>
  <c r="AH161" i="8" s="1"/>
  <c r="L147" i="8" a="1"/>
  <c r="L147" i="8" s="1"/>
  <c r="C22" i="8" s="1"/>
  <c r="AE144" i="8" a="1"/>
  <c r="AE144" i="8" s="1"/>
  <c r="AD146" i="8" a="1"/>
  <c r="AD146" i="8" s="1"/>
  <c r="AA162" i="8" a="1"/>
  <c r="AA162" i="8" s="1"/>
  <c r="AI165" i="8" a="1"/>
  <c r="AI165" i="8" s="1"/>
  <c r="AE139" i="8" a="1"/>
  <c r="AE139" i="8" s="1"/>
  <c r="AS145" i="8" a="1"/>
  <c r="AS145" i="8" s="1"/>
  <c r="Y132" i="8" a="1"/>
  <c r="Y132" i="8" s="1"/>
  <c r="X147" i="8" a="1"/>
  <c r="X147" i="8" s="1"/>
  <c r="Y153" i="8" a="1"/>
  <c r="Y153" i="8" s="1"/>
  <c r="S160" i="8" a="1"/>
  <c r="S160" i="8" s="1"/>
  <c r="AJ132" i="8" a="1"/>
  <c r="AJ132" i="8" s="1"/>
  <c r="AL150" i="8" a="1"/>
  <c r="AL150" i="8" s="1"/>
  <c r="AE151" i="8" a="1"/>
  <c r="AE151" i="8" s="1"/>
  <c r="AS139" i="8" a="1"/>
  <c r="AS139" i="8" s="1"/>
  <c r="AP158" i="8" a="1"/>
  <c r="AP158" i="8" s="1"/>
  <c r="AS150" i="8" a="1"/>
  <c r="AS150" i="8" s="1"/>
  <c r="AL138" i="8" a="1"/>
  <c r="AL138" i="8" s="1"/>
  <c r="AN136" i="8" a="1"/>
  <c r="AN136" i="8" s="1"/>
  <c r="AP152" i="8" a="1"/>
  <c r="AP152" i="8" s="1"/>
  <c r="AH163" i="8" a="1"/>
  <c r="AH163" i="8" s="1"/>
  <c r="S151" i="8" a="1"/>
  <c r="S151" i="8" s="1"/>
  <c r="W156" i="8" a="1"/>
  <c r="W156" i="8" s="1"/>
  <c r="Z147" i="8" a="1"/>
  <c r="Z147" i="8" s="1"/>
  <c r="AM144" i="8" a="1"/>
  <c r="AM144" i="8" s="1"/>
  <c r="AM139" i="8" a="1"/>
  <c r="AM139" i="8" s="1"/>
  <c r="AH151" i="8" a="1"/>
  <c r="AH151" i="8" s="1"/>
  <c r="V137" i="8" a="1"/>
  <c r="V137" i="8" s="1"/>
  <c r="AL140" i="8" a="1"/>
  <c r="AL140" i="8" s="1"/>
  <c r="L151" i="8" a="1"/>
  <c r="L151" i="8" s="1"/>
  <c r="C26" i="8" s="1"/>
  <c r="R141" i="8" a="1"/>
  <c r="R141" i="8" s="1"/>
  <c r="Z156" i="8" a="1"/>
  <c r="Z156" i="8" s="1"/>
  <c r="Z135" i="8" a="1"/>
  <c r="Z135" i="8" s="1"/>
  <c r="R164" i="8" a="1"/>
  <c r="R164" i="8" s="1"/>
  <c r="M147" i="8" a="1"/>
  <c r="M147" i="8" s="1"/>
  <c r="D22" i="8" s="1"/>
  <c r="E22" i="8" s="1"/>
  <c r="AK151" i="8" a="1"/>
  <c r="AK151" i="8" s="1"/>
  <c r="AN151" i="8" a="1"/>
  <c r="AN151" i="8" s="1"/>
  <c r="K147" i="8" a="1"/>
  <c r="K147" i="8" s="1"/>
  <c r="B22" i="8" s="1"/>
  <c r="AD138" i="8" a="1"/>
  <c r="AD138" i="8" s="1"/>
  <c r="AB130" i="8" a="1"/>
  <c r="AB130" i="8" s="1"/>
  <c r="AJ149" i="8" a="1"/>
  <c r="AJ149" i="8" s="1"/>
  <c r="AJ142" i="8" a="1"/>
  <c r="AJ142" i="8" s="1"/>
  <c r="AF131" i="8" a="1"/>
  <c r="AF131" i="8" s="1"/>
  <c r="AJ165" i="8" a="1"/>
  <c r="AJ165" i="8" s="1"/>
  <c r="AG132" i="8" a="1"/>
  <c r="AG132" i="8" s="1"/>
  <c r="AN150" i="8" a="1"/>
  <c r="AN150" i="8" s="1"/>
  <c r="AL151" i="8" a="1"/>
  <c r="AL151" i="8" s="1"/>
  <c r="AQ162" i="8" a="1"/>
  <c r="AQ162" i="8" s="1"/>
  <c r="AB133" i="8" a="1"/>
  <c r="AB133" i="8" s="1"/>
  <c r="X165" i="8" a="1"/>
  <c r="X165" i="8" s="1"/>
  <c r="AH148" i="8" a="1"/>
  <c r="AH148" i="8" s="1"/>
  <c r="AR160" i="8" a="1"/>
  <c r="AR160" i="8" s="1"/>
  <c r="K131" i="8" a="1"/>
  <c r="K131" i="8" s="1"/>
  <c r="B6" i="8" s="1"/>
  <c r="L156" i="8" a="1"/>
  <c r="L156" i="8" s="1"/>
  <c r="C31" i="8" s="1"/>
  <c r="AS141" i="8" a="1"/>
  <c r="AS141" i="8" s="1"/>
  <c r="AA134" i="8" a="1"/>
  <c r="AA134" i="8" s="1"/>
  <c r="Z145" i="8" a="1"/>
  <c r="Z145" i="8" s="1"/>
  <c r="AE155" i="8" a="1"/>
  <c r="AE155" i="8" s="1"/>
  <c r="AO162" i="8" a="1"/>
  <c r="AO162" i="8" s="1"/>
  <c r="S142" i="8" a="1"/>
  <c r="S142" i="8" s="1"/>
  <c r="AO155" i="8" a="1"/>
  <c r="AO155" i="8" s="1"/>
  <c r="AQ148" i="8" a="1"/>
  <c r="AQ148" i="8" s="1"/>
  <c r="W138" i="8" a="1"/>
  <c r="W138" i="8" s="1"/>
  <c r="U153" i="8" a="1"/>
  <c r="U153" i="8" s="1"/>
  <c r="M133" i="8" a="1"/>
  <c r="M133" i="8" s="1"/>
  <c r="D8" i="8" s="1"/>
  <c r="E8" i="8" s="1"/>
  <c r="AK133" i="8" a="1"/>
  <c r="AK133" i="8" s="1"/>
  <c r="AH131" i="8" a="1"/>
  <c r="AH131" i="8" s="1"/>
  <c r="AF132" i="8" a="1"/>
  <c r="AF132" i="8" s="1"/>
  <c r="AR139" i="8" a="1"/>
  <c r="AR139" i="8" s="1"/>
  <c r="U149" i="8" a="1"/>
  <c r="U149" i="8" s="1"/>
  <c r="AB162" i="8" a="1"/>
  <c r="AB162" i="8" s="1"/>
  <c r="AQ132" i="8" a="1"/>
  <c r="AQ132" i="8" s="1"/>
  <c r="T143" i="8" a="1"/>
  <c r="T143" i="8" s="1"/>
  <c r="M143" i="8" a="1"/>
  <c r="M143" i="8" s="1"/>
  <c r="D18" i="8" s="1"/>
  <c r="E18" i="8" s="1"/>
  <c r="AQ157" i="8" a="1"/>
  <c r="AQ157" i="8" s="1"/>
  <c r="U162" i="8" a="1"/>
  <c r="U162" i="8" s="1"/>
  <c r="U160" i="8" a="1"/>
  <c r="U160" i="8" s="1"/>
  <c r="AS148" i="8" a="1"/>
  <c r="AS148" i="8" s="1"/>
  <c r="AS132" i="8" a="1"/>
  <c r="AS132" i="8" s="1"/>
  <c r="AF133" i="8" a="1"/>
  <c r="AF133" i="8" s="1"/>
  <c r="AJ152" i="8" a="1"/>
  <c r="AJ152" i="8" s="1"/>
  <c r="AH155" i="8" a="1"/>
  <c r="AH155" i="8" s="1"/>
  <c r="AS151" i="8" a="1"/>
  <c r="AS151" i="8" s="1"/>
  <c r="AM163" i="8" a="1"/>
  <c r="AM163" i="8" s="1"/>
  <c r="K135" i="8" a="1"/>
  <c r="K135" i="8" s="1"/>
  <c r="B10" i="8" s="1"/>
  <c r="S140" i="8" a="1"/>
  <c r="S140" i="8" s="1"/>
  <c r="AE159" i="8" a="1"/>
  <c r="AE159" i="8" s="1"/>
  <c r="V133" i="8" a="1"/>
  <c r="V133" i="8" s="1"/>
  <c r="AS137" i="8" a="1"/>
  <c r="AS137" i="8" s="1"/>
  <c r="AD136" i="8" a="1"/>
  <c r="AD136" i="8" s="1"/>
  <c r="AP160" i="8" a="1"/>
  <c r="AP160" i="8" s="1"/>
  <c r="AS164" i="8" a="1"/>
  <c r="AS164" i="8" s="1"/>
  <c r="U155" i="8" a="1"/>
  <c r="U155" i="8" s="1"/>
  <c r="L155" i="8" a="1"/>
  <c r="L155" i="8" s="1"/>
  <c r="C30" i="8" s="1"/>
  <c r="AM151" i="8" a="1"/>
  <c r="AM151" i="8" s="1"/>
  <c r="AD130" i="8" a="1"/>
  <c r="AD130" i="8" s="1"/>
  <c r="U135" i="8" a="1"/>
  <c r="U135" i="8" s="1"/>
  <c r="AD165" i="8" a="1"/>
  <c r="AD165" i="8" s="1"/>
  <c r="AB148" i="8" a="1"/>
  <c r="AB148" i="8" s="1"/>
  <c r="V143" i="8" a="1"/>
  <c r="V143" i="8" s="1"/>
  <c r="Z139" i="8" a="1"/>
  <c r="Z139" i="8" s="1"/>
  <c r="Z133" i="8" a="1"/>
  <c r="Z133" i="8" s="1"/>
  <c r="R153" i="8" a="1"/>
  <c r="R153" i="8" s="1"/>
  <c r="S134" i="8" a="1"/>
  <c r="S134" i="8" s="1"/>
  <c r="AI132" i="8" a="1"/>
  <c r="AI132" i="8" s="1"/>
  <c r="AS162" i="8" a="1"/>
  <c r="AS162" i="8" s="1"/>
  <c r="AB159" i="8" a="1"/>
  <c r="AB159" i="8" s="1"/>
  <c r="AL163" i="8" a="1"/>
  <c r="AL163" i="8" s="1"/>
  <c r="V140" i="8" a="1"/>
  <c r="V140" i="8" s="1"/>
  <c r="AG140" i="8" a="1"/>
  <c r="AG140" i="8" s="1"/>
  <c r="Z142" i="8" a="1"/>
  <c r="Z142" i="8" s="1"/>
  <c r="AN156" i="8" a="1"/>
  <c r="AN156" i="8" s="1"/>
  <c r="Y150" i="8" a="1"/>
  <c r="Y150" i="8" s="1"/>
  <c r="W133" i="8" a="1"/>
  <c r="W133" i="8" s="1"/>
  <c r="S147" i="8" a="1"/>
  <c r="S147" i="8" s="1"/>
  <c r="Z154" i="8" a="1"/>
  <c r="Z154" i="8" s="1"/>
  <c r="AH130" i="8" a="1"/>
  <c r="AH130" i="8" s="1"/>
  <c r="M161" i="8" a="1"/>
  <c r="M161" i="8" s="1"/>
  <c r="D36" i="8" s="1"/>
  <c r="E36" i="8" s="1"/>
  <c r="AE134" i="8" a="1"/>
  <c r="AE134" i="8" s="1"/>
  <c r="M149" i="8" a="1"/>
  <c r="M149" i="8" s="1"/>
  <c r="D24" i="8" s="1"/>
  <c r="E24" i="8" s="1"/>
  <c r="W131" i="8" a="1"/>
  <c r="W131" i="8" s="1"/>
  <c r="M155" i="8" a="1"/>
  <c r="M155" i="8" s="1"/>
  <c r="D30" i="8" s="1"/>
  <c r="E30" i="8" s="1"/>
  <c r="AN144" i="8" a="1"/>
  <c r="AN144" i="8" s="1"/>
  <c r="AA161" i="8" a="1"/>
  <c r="AA161" i="8" s="1"/>
  <c r="S163" i="8" a="1"/>
  <c r="S163" i="8" s="1"/>
  <c r="AR158" i="8" a="1"/>
  <c r="AR158" i="8" s="1"/>
  <c r="X159" i="8" a="1"/>
  <c r="X159" i="8" s="1"/>
  <c r="AQ149" i="8" a="1"/>
  <c r="AQ149" i="8" s="1"/>
  <c r="AF145" i="8" a="1"/>
  <c r="AF145" i="8" s="1"/>
  <c r="W139" i="8" a="1"/>
  <c r="W139" i="8" s="1"/>
  <c r="T165" i="8" a="1"/>
  <c r="T165" i="8" s="1"/>
  <c r="R145" i="8" a="1"/>
  <c r="R145" i="8" s="1"/>
  <c r="AQ137" i="8" a="1"/>
  <c r="AQ137" i="8" s="1"/>
  <c r="AJ161" i="8" a="1"/>
  <c r="AJ161" i="8" s="1"/>
  <c r="AS131" i="8" a="1"/>
  <c r="AS131" i="8" s="1"/>
  <c r="AA139" i="8" a="1"/>
  <c r="AA139" i="8" s="1"/>
  <c r="S138" i="8" a="1"/>
  <c r="S138" i="8" s="1"/>
  <c r="AI163" i="8" a="1"/>
  <c r="AI163" i="8" s="1"/>
  <c r="AG165" i="8" a="1"/>
  <c r="AG165" i="8" s="1"/>
  <c r="AM132" i="8" a="1"/>
  <c r="AM132" i="8" s="1"/>
  <c r="U156" i="8" a="1"/>
  <c r="U156" i="8" s="1"/>
  <c r="AO143" i="8" a="1"/>
  <c r="AO143" i="8" s="1"/>
  <c r="Y152" i="8" a="1"/>
  <c r="Y152" i="8" s="1"/>
  <c r="AD155" i="8" a="1"/>
  <c r="AD155" i="8" s="1"/>
  <c r="AG158" i="8" a="1"/>
  <c r="AG158" i="8" s="1"/>
  <c r="AS163" i="8" a="1"/>
  <c r="AS163" i="8" s="1"/>
  <c r="AJ134" i="8" a="1"/>
  <c r="AJ134" i="8" s="1"/>
  <c r="R147" i="8" a="1"/>
  <c r="R147" i="8" s="1"/>
  <c r="AC138" i="8" a="1"/>
  <c r="AC138" i="8" s="1"/>
  <c r="AB135" i="8" a="1"/>
  <c r="AB135" i="8" s="1"/>
  <c r="R150" i="8" a="1"/>
  <c r="R150" i="8" s="1"/>
  <c r="AJ164" i="8" a="1"/>
  <c r="AJ164" i="8" s="1"/>
  <c r="K148" i="8" a="1"/>
  <c r="K148" i="8" s="1"/>
  <c r="B23" i="8" s="1"/>
  <c r="AE143" i="8" a="1"/>
  <c r="AE143" i="8" s="1"/>
  <c r="Y151" i="8" a="1"/>
  <c r="Y151" i="8" s="1"/>
  <c r="K144" i="8" a="1"/>
  <c r="K144" i="8" s="1"/>
  <c r="B19" i="8" s="1"/>
  <c r="AG155" i="8" a="1"/>
  <c r="AG155" i="8" s="1"/>
  <c r="AS158" i="8" a="1"/>
  <c r="AS158" i="8" s="1"/>
  <c r="AB164" i="8" a="1"/>
  <c r="AB164" i="8" s="1"/>
  <c r="AF149" i="8" a="1"/>
  <c r="AF149" i="8" s="1"/>
  <c r="Y135" i="8" a="1"/>
  <c r="Y135" i="8" s="1"/>
  <c r="AN130" i="8" a="1"/>
  <c r="AN130" i="8" s="1"/>
  <c r="AL144" i="8" a="1"/>
  <c r="AL144" i="8" s="1"/>
  <c r="K160" i="8" a="1"/>
  <c r="K160" i="8" s="1"/>
  <c r="B35" i="8" s="1"/>
  <c r="AO165" i="8" a="1"/>
  <c r="AO165" i="8" s="1"/>
  <c r="AE132" i="8" a="1"/>
  <c r="AE132" i="8" s="1"/>
  <c r="AN131" i="8" a="1"/>
  <c r="AN131" i="8" s="1"/>
  <c r="Y139" i="8" a="1"/>
  <c r="Y139" i="8" s="1"/>
  <c r="AD161" i="8" a="1"/>
  <c r="AD161" i="8" s="1"/>
  <c r="AG154" i="8" a="1"/>
  <c r="AG154" i="8" s="1"/>
  <c r="AF157" i="8" a="1"/>
  <c r="AF157" i="8" s="1"/>
  <c r="AF130" i="8" a="1"/>
  <c r="AF130" i="8" s="1"/>
  <c r="AD150" i="8" a="1"/>
  <c r="AD150" i="8" s="1"/>
  <c r="Z138" i="8" a="1"/>
  <c r="Z138" i="8" s="1"/>
  <c r="AD147" i="8" a="1"/>
  <c r="AD147" i="8" s="1"/>
  <c r="L160" i="8" a="1"/>
  <c r="L160" i="8" s="1"/>
  <c r="C35" i="8" s="1"/>
  <c r="AQ163" i="8" a="1"/>
  <c r="AQ163" i="8" s="1"/>
  <c r="T130" i="8" a="1"/>
  <c r="T130" i="8" s="1"/>
  <c r="AM134" i="8" a="1"/>
  <c r="AM134" i="8" s="1"/>
  <c r="AD159" i="8" a="1"/>
  <c r="AD159" i="8" s="1"/>
  <c r="AN141" i="8" a="1"/>
  <c r="AN141" i="8" s="1"/>
  <c r="AB138" i="8" a="1"/>
  <c r="AB138" i="8" s="1"/>
  <c r="S131" i="8" a="1"/>
  <c r="S131" i="8" s="1"/>
  <c r="AE148" i="8" a="1"/>
  <c r="AE148" i="8" s="1"/>
  <c r="R140" i="8" a="1"/>
  <c r="R140" i="8" s="1"/>
  <c r="AP131" i="8" a="1"/>
  <c r="AP131" i="8" s="1"/>
  <c r="Z140" i="8" a="1"/>
  <c r="Z140" i="8" s="1"/>
  <c r="AC165" i="8" a="1"/>
  <c r="AC165" i="8" s="1"/>
  <c r="AD135" i="8" a="1"/>
  <c r="AD135" i="8" s="1"/>
  <c r="W136" i="8" a="1"/>
  <c r="W136" i="8" s="1"/>
  <c r="X160" i="8" a="1"/>
  <c r="X160" i="8" s="1"/>
  <c r="AR153" i="8" a="1"/>
  <c r="AR153" i="8" s="1"/>
  <c r="AR145" i="8" a="1"/>
  <c r="AR145" i="8" s="1"/>
  <c r="K154" i="8" a="1"/>
  <c r="K154" i="8" s="1"/>
  <c r="B29" i="8" s="1"/>
  <c r="M139" i="8" a="1"/>
  <c r="M139" i="8" s="1"/>
  <c r="D14" i="8" s="1"/>
  <c r="E14" i="8" s="1"/>
  <c r="R161" i="8" a="1"/>
  <c r="R161" i="8" s="1"/>
  <c r="AC142" i="8" a="1"/>
  <c r="AC142" i="8" s="1"/>
  <c r="AF152" i="8" a="1"/>
  <c r="AF152" i="8" s="1"/>
  <c r="K149" i="8" a="1"/>
  <c r="K149" i="8" s="1"/>
  <c r="B24" i="8" s="1"/>
  <c r="AI141" i="8" a="1"/>
  <c r="AI141" i="8" s="1"/>
  <c r="AL149" i="8" a="1"/>
  <c r="AL149" i="8" s="1"/>
  <c r="S143" i="8" a="1"/>
  <c r="S143" i="8" s="1"/>
  <c r="AD157" i="8" a="1"/>
  <c r="AD157" i="8" s="1"/>
  <c r="Z137" i="8" a="1"/>
  <c r="Z137" i="8" s="1"/>
  <c r="R151" i="8" a="1"/>
  <c r="R151" i="8" s="1"/>
  <c r="AF135" i="8" a="1"/>
  <c r="AF135" i="8" s="1"/>
  <c r="AK134" i="8" a="1"/>
  <c r="AK134" i="8" s="1"/>
  <c r="AO152" i="8" a="1"/>
  <c r="AO152" i="8" s="1"/>
  <c r="Z149" i="8" a="1"/>
  <c r="Z149" i="8" s="1"/>
  <c r="AP136" i="8" a="1"/>
  <c r="AP136" i="8" s="1"/>
  <c r="AJ156" i="8" a="1"/>
  <c r="AJ156" i="8" s="1"/>
  <c r="AF142" i="8" a="1"/>
  <c r="AF142" i="8" s="1"/>
  <c r="AM152" i="8" a="1"/>
  <c r="AM152" i="8" s="1"/>
  <c r="AP142" i="8" a="1"/>
  <c r="AP142" i="8" s="1"/>
  <c r="AE145" i="8" a="1"/>
  <c r="AE145" i="8" s="1"/>
  <c r="R131" i="8" a="1"/>
  <c r="R131" i="8" s="1"/>
  <c r="AR161" i="8" a="1"/>
  <c r="AR161" i="8" s="1"/>
  <c r="AR162" i="8" a="1"/>
  <c r="AR162" i="8" s="1"/>
  <c r="AD134" i="8" a="1"/>
  <c r="AD134" i="8" s="1"/>
  <c r="Y161" i="8" a="1"/>
  <c r="Y161" i="8" s="1"/>
  <c r="AA143" i="8" a="1"/>
  <c r="AA143" i="8" s="1"/>
  <c r="V163" i="8" a="1"/>
  <c r="V163" i="8" s="1"/>
  <c r="S133" i="8" a="1"/>
  <c r="S133" i="8" s="1"/>
  <c r="AN132" i="8" a="1"/>
  <c r="AN132" i="8" s="1"/>
  <c r="AR143" i="8" a="1"/>
  <c r="AR143" i="8" s="1"/>
  <c r="AI164" i="8" a="1"/>
  <c r="AI164" i="8" s="1"/>
  <c r="S144" i="8" a="1"/>
  <c r="S144" i="8" s="1"/>
  <c r="AJ163" i="8" a="1"/>
  <c r="AJ163" i="8" s="1"/>
  <c r="M141" i="8" a="1"/>
  <c r="M141" i="8" s="1"/>
  <c r="D16" i="8" s="1"/>
  <c r="E16" i="8" s="1"/>
  <c r="AQ138" i="8" a="1"/>
  <c r="AQ138" i="8" s="1"/>
  <c r="T149" i="8" a="1"/>
  <c r="T149" i="8" s="1"/>
  <c r="K165" i="8" a="1"/>
  <c r="K165" i="8" s="1"/>
  <c r="B40" i="8" s="1"/>
  <c r="V161" i="8" a="1"/>
  <c r="V161" i="8" s="1"/>
  <c r="M154" i="8" a="1"/>
  <c r="M154" i="8" s="1"/>
  <c r="D29" i="8" s="1"/>
  <c r="E29" i="8" s="1"/>
  <c r="R157" i="8" a="1"/>
  <c r="R157" i="8" s="1"/>
  <c r="AE138" i="8" a="1"/>
  <c r="AE138" i="8" s="1"/>
  <c r="AA165" i="8" a="1"/>
  <c r="AA165" i="8" s="1"/>
  <c r="AI153" i="8" a="1"/>
  <c r="AI153" i="8" s="1"/>
  <c r="AQ161" i="8" a="1"/>
  <c r="AQ161" i="8" s="1"/>
  <c r="AR131" i="8" a="1"/>
  <c r="AR131" i="8" s="1"/>
  <c r="AF141" i="8" a="1"/>
  <c r="AF141" i="8" s="1"/>
  <c r="V155" i="8" a="1"/>
  <c r="V155" i="8" s="1"/>
  <c r="U150" i="8" a="1"/>
  <c r="U150" i="8" s="1"/>
  <c r="AS134" i="8" a="1"/>
  <c r="AS134" i="8" s="1"/>
  <c r="AH156" i="8" a="1"/>
  <c r="AH156" i="8" s="1"/>
  <c r="S148" i="8" a="1"/>
  <c r="S148" i="8" s="1"/>
  <c r="AP147" i="8" a="1"/>
  <c r="AP147" i="8" s="1"/>
  <c r="X139" i="8" a="1"/>
  <c r="X139" i="8" s="1"/>
  <c r="AI137" i="8" a="1"/>
  <c r="AI137" i="8" s="1"/>
  <c r="AA133" i="8" a="1"/>
  <c r="AA133" i="8" s="1"/>
  <c r="AI133" i="8" a="1"/>
  <c r="AI133" i="8" s="1"/>
  <c r="R146" i="8" a="1"/>
  <c r="R146" i="8" s="1"/>
  <c r="L132" i="8" a="1"/>
  <c r="L132" i="8" s="1"/>
  <c r="C7" i="8" s="1"/>
  <c r="AJ137" i="8" a="1"/>
  <c r="AJ137" i="8" s="1"/>
  <c r="AI130" i="8" a="1"/>
  <c r="AI130" i="8" s="1"/>
  <c r="AJ145" i="8" a="1"/>
  <c r="AJ145" i="8" s="1"/>
  <c r="K141" i="8" a="1"/>
  <c r="K141" i="8" s="1"/>
  <c r="B16" i="8" s="1"/>
  <c r="AO131" i="8" a="1"/>
  <c r="AO131" i="8" s="1"/>
  <c r="Y160" i="8" a="1"/>
  <c r="Y160" i="8" s="1"/>
  <c r="AF154" i="8" a="1"/>
  <c r="AF154" i="8" s="1"/>
  <c r="AP140" i="8" a="1"/>
  <c r="AP140" i="8" s="1"/>
  <c r="V159" i="8" a="1"/>
  <c r="V159" i="8" s="1"/>
  <c r="AF164" i="8" a="1"/>
  <c r="AF164" i="8" s="1"/>
  <c r="AM133" i="8" a="1"/>
  <c r="AM133" i="8" s="1"/>
  <c r="AS161" i="8" a="1"/>
  <c r="AS161" i="8" s="1"/>
  <c r="AF153" i="8" a="1"/>
  <c r="AF153" i="8" s="1"/>
  <c r="AL162" i="8" a="1"/>
  <c r="AL162" i="8" s="1"/>
  <c r="AR150" i="8" a="1"/>
  <c r="AR150" i="8" s="1"/>
  <c r="AR154" i="8" a="1"/>
  <c r="AR154" i="8" s="1"/>
  <c r="U139" i="8" a="1"/>
  <c r="U139" i="8" s="1"/>
  <c r="AA148" i="8" a="1"/>
  <c r="AA148" i="8" s="1"/>
  <c r="AG153" i="8" a="1"/>
  <c r="AG153" i="8" s="1"/>
  <c r="AA131" i="8" a="1"/>
  <c r="AA131" i="8" s="1"/>
  <c r="Y137" i="8" a="1"/>
  <c r="Y137" i="8" s="1"/>
  <c r="Y131" i="8" a="1"/>
  <c r="Y131" i="8" s="1"/>
  <c r="AR152" i="8" a="1"/>
  <c r="AR152" i="8" s="1"/>
  <c r="T131" i="8" a="1"/>
  <c r="T131" i="8" s="1"/>
  <c r="AD137" i="8" a="1"/>
  <c r="AD137" i="8" s="1"/>
  <c r="AN163" i="8" a="1"/>
  <c r="AN163" i="8" s="1"/>
  <c r="AA156" i="8" a="1"/>
  <c r="AA156" i="8" s="1"/>
  <c r="X156" i="8" a="1"/>
  <c r="X156" i="8" s="1"/>
  <c r="AJ162" i="8" a="1"/>
  <c r="AJ162" i="8" s="1"/>
  <c r="AK148" i="8" a="1"/>
  <c r="AK148" i="8" s="1"/>
  <c r="AB143" i="8" a="1"/>
  <c r="AB143" i="8" s="1"/>
  <c r="V144" i="8" a="1"/>
  <c r="V144" i="8" s="1"/>
  <c r="AA145" i="8" a="1"/>
  <c r="AA145" i="8" s="1"/>
  <c r="K146" i="8" a="1"/>
  <c r="K146" i="8" s="1"/>
  <c r="B21" i="8" s="1"/>
  <c r="AM159" i="8" a="1"/>
  <c r="AM159" i="8" s="1"/>
  <c r="T154" i="8" a="1"/>
  <c r="T154" i="8" s="1"/>
  <c r="X131" i="8" a="1"/>
  <c r="X131" i="8" s="1"/>
  <c r="AG136" i="8" a="1"/>
  <c r="AG136" i="8" s="1"/>
  <c r="AO156" i="8" a="1"/>
  <c r="AO156" i="8" s="1"/>
  <c r="AS160" i="8" a="1"/>
  <c r="AS160" i="8" s="1"/>
  <c r="AN162" i="8" a="1"/>
  <c r="AN162" i="8" s="1"/>
  <c r="M136" i="8" a="1"/>
  <c r="M136" i="8" s="1"/>
  <c r="D11" i="8" s="1"/>
  <c r="E11" i="8" s="1"/>
  <c r="AB136" i="8" a="1"/>
  <c r="AB136" i="8" s="1"/>
  <c r="AQ145" i="8" a="1"/>
  <c r="AQ145" i="8" s="1"/>
  <c r="M163" i="8" a="1"/>
  <c r="M163" i="8" s="1"/>
  <c r="D38" i="8" s="1"/>
  <c r="E38" i="8" s="1"/>
  <c r="AO136" i="8" a="1"/>
  <c r="AO136" i="8" s="1"/>
  <c r="Z144" i="8" a="1"/>
  <c r="Z144" i="8" s="1"/>
  <c r="S155" i="8" a="1"/>
  <c r="S155" i="8" s="1"/>
  <c r="AK144" i="8" a="1"/>
  <c r="AK144" i="8" s="1"/>
  <c r="AA158" i="8" a="1"/>
  <c r="AA158" i="8" s="1"/>
  <c r="AO138" i="8" a="1"/>
  <c r="AO138" i="8" s="1"/>
  <c r="AN153" i="8" a="1"/>
  <c r="AN153" i="8" s="1"/>
  <c r="AJ153" i="8" a="1"/>
  <c r="AJ153" i="8" s="1"/>
  <c r="AO134" i="8" a="1"/>
  <c r="AO134" i="8" s="1"/>
  <c r="K138" i="8" a="1"/>
  <c r="K138" i="8" s="1"/>
  <c r="B13" i="8" s="1"/>
  <c r="R160" i="8" a="1"/>
  <c r="R160" i="8" s="1"/>
  <c r="T163" i="8" a="1"/>
  <c r="T163" i="8" s="1"/>
  <c r="W152" i="8" a="1"/>
  <c r="W152" i="8" s="1"/>
  <c r="AH160" i="8" a="1"/>
  <c r="AH160" i="8" s="1"/>
  <c r="R149" i="8" a="1"/>
  <c r="R149" i="8" s="1"/>
  <c r="U154" i="8" a="1"/>
  <c r="U154" i="8" s="1"/>
  <c r="L159" i="8" a="1"/>
  <c r="L159" i="8" s="1"/>
  <c r="C34" i="8" s="1"/>
  <c r="AK162" i="8" a="1"/>
  <c r="AK162" i="8" s="1"/>
  <c r="AL156" i="8" a="1"/>
  <c r="AL156" i="8" s="1"/>
  <c r="AN137" i="8" a="1"/>
  <c r="AN137" i="8" s="1"/>
  <c r="AJ130" i="8" a="1"/>
  <c r="AJ130" i="8" s="1"/>
  <c r="AH141" i="8" a="1"/>
  <c r="AH141" i="8" s="1"/>
  <c r="Y159" i="8" a="1"/>
  <c r="Y159" i="8" s="1"/>
  <c r="V132" i="8" a="1"/>
  <c r="V132" i="8" s="1"/>
  <c r="AH143" i="8" a="1"/>
  <c r="AH143" i="8" s="1"/>
  <c r="AB137" i="8" a="1"/>
  <c r="AB137" i="8" s="1"/>
  <c r="R132" i="8" a="1"/>
  <c r="R132" i="8" s="1"/>
  <c r="AF146" i="8" a="1"/>
  <c r="AF146" i="8" s="1"/>
  <c r="L145" i="8" a="1"/>
  <c r="L145" i="8" s="1"/>
  <c r="C20" i="8" s="1"/>
  <c r="AN158" i="8" a="1"/>
  <c r="AN158" i="8" s="1"/>
  <c r="X149" i="8" a="1"/>
  <c r="X149" i="8" s="1"/>
  <c r="AC159" i="8" a="1"/>
  <c r="AC159" i="8" s="1"/>
  <c r="AP137" i="8" a="1"/>
  <c r="AP137" i="8" s="1"/>
  <c r="W153" i="8" a="1"/>
  <c r="W153" i="8" s="1"/>
  <c r="AH140" i="8" a="1"/>
  <c r="AH140" i="8" s="1"/>
  <c r="AJ131" i="8" a="1"/>
  <c r="AJ131" i="8" s="1"/>
  <c r="AB131" i="8" a="1"/>
  <c r="AB131" i="8" s="1"/>
  <c r="AR149" i="8" a="1"/>
  <c r="AR149" i="8" s="1"/>
  <c r="AD162" i="8" a="1"/>
  <c r="AD162" i="8" s="1"/>
  <c r="AR142" i="8" a="1"/>
  <c r="AR142" i="8" s="1"/>
  <c r="AC139" i="8" a="1"/>
  <c r="AC139" i="8" s="1"/>
  <c r="Y156" i="8" a="1"/>
  <c r="Y156" i="8" s="1"/>
  <c r="M132" i="8" a="1"/>
  <c r="M132" i="8" s="1"/>
  <c r="D7" i="8" s="1"/>
  <c r="E7" i="8" s="1"/>
  <c r="U147" i="8" a="1"/>
  <c r="U147" i="8" s="1"/>
  <c r="AP156" i="8" a="1"/>
  <c r="AP156" i="8" s="1"/>
  <c r="AN146" i="8" a="1"/>
  <c r="AN146" i="8" s="1"/>
  <c r="AR133" i="8" a="1"/>
  <c r="AR133" i="8" s="1"/>
  <c r="V147" i="8" a="1"/>
  <c r="V147" i="8" s="1"/>
  <c r="AE142" i="8" a="1"/>
  <c r="AE142" i="8" s="1"/>
  <c r="Z134" i="8" a="1"/>
  <c r="Z134" i="8" s="1"/>
  <c r="Y165" i="8" a="1"/>
  <c r="Y165" i="8" s="1"/>
  <c r="AA157" i="8" a="1"/>
  <c r="AA157" i="8" s="1"/>
  <c r="AR140" i="8" a="1"/>
  <c r="AR140" i="8" s="1"/>
  <c r="M153" i="8" a="1"/>
  <c r="M153" i="8" s="1"/>
  <c r="D28" i="8" s="1"/>
  <c r="E28" i="8" s="1"/>
  <c r="L133" i="8" a="1"/>
  <c r="L133" i="8" s="1"/>
  <c r="C8" i="8" s="1"/>
  <c r="M131" i="8" a="1"/>
  <c r="M131" i="8" s="1"/>
  <c r="D6" i="8" s="1"/>
  <c r="E6" i="8" s="1"/>
  <c r="AM138" i="8" a="1"/>
  <c r="AM138" i="8" s="1"/>
  <c r="S135" i="8" a="1"/>
  <c r="S135" i="8" s="1"/>
  <c r="AD145" i="8" a="1"/>
  <c r="AD145" i="8" s="1"/>
  <c r="AK135" i="8" a="1"/>
  <c r="AK135" i="8" s="1"/>
  <c r="AK130" i="8" a="1"/>
  <c r="AK130" i="8" s="1"/>
  <c r="AQ143" i="8" a="1"/>
  <c r="AQ143" i="8" s="1"/>
  <c r="AC134" i="8" a="1"/>
  <c r="AC134" i="8" s="1"/>
  <c r="U137" i="8" a="1"/>
  <c r="U137" i="8" s="1"/>
  <c r="L143" i="8" a="1"/>
  <c r="L143" i="8" s="1"/>
  <c r="C18" i="8" s="1"/>
  <c r="AL154" i="8" a="1"/>
  <c r="AL154" i="8" s="1"/>
  <c r="AD149" i="8" a="1"/>
  <c r="AD149" i="8" s="1"/>
  <c r="AM158" i="8" a="1"/>
  <c r="AM158" i="8" s="1"/>
  <c r="AD164" i="8" a="1"/>
  <c r="AD164" i="8" s="1"/>
  <c r="AL160" i="8" a="1"/>
  <c r="AL160" i="8" s="1"/>
  <c r="AO132" i="8" a="1"/>
  <c r="AO132" i="8" s="1"/>
  <c r="AA146" i="8" a="1"/>
  <c r="AA146" i="8" s="1"/>
  <c r="AM130" i="8" a="1"/>
  <c r="AM130" i="8" s="1"/>
  <c r="AE165" i="8" a="1"/>
  <c r="AE165" i="8" s="1"/>
  <c r="AB158" i="8" a="1"/>
  <c r="AB158" i="8" s="1"/>
  <c r="W132" i="8" a="1"/>
  <c r="W132" i="8" s="1"/>
  <c r="Y163" i="8" a="1"/>
  <c r="Y163" i="8" s="1"/>
  <c r="L139" i="8" a="1"/>
  <c r="L139" i="8" s="1"/>
  <c r="C14" i="8" s="1"/>
  <c r="L142" i="8" a="1"/>
  <c r="L142" i="8" s="1"/>
  <c r="C17" i="8" s="1"/>
  <c r="AG144" i="8" a="1"/>
  <c r="AG144" i="8" s="1"/>
  <c r="AF156" i="8" a="1"/>
  <c r="AF156" i="8" s="1"/>
  <c r="R143" i="8" a="1"/>
  <c r="R143" i="8" s="1"/>
  <c r="AC132" i="8" a="1"/>
  <c r="AC132" i="8" s="1"/>
  <c r="L157" i="8" a="1"/>
  <c r="L157" i="8" s="1"/>
  <c r="C32" i="8" s="1"/>
  <c r="AQ135" i="8" a="1"/>
  <c r="AQ135" i="8" s="1"/>
  <c r="AC155" i="8" a="1"/>
  <c r="AC155" i="8" s="1"/>
  <c r="V131" i="8" a="1"/>
  <c r="V131" i="8" s="1"/>
  <c r="M138" i="8" a="1"/>
  <c r="M138" i="8" s="1"/>
  <c r="D13" i="8" s="1"/>
  <c r="E13" i="8" s="1"/>
  <c r="L163" i="8" a="1"/>
  <c r="L163" i="8" s="1"/>
  <c r="C38" i="8" s="1"/>
  <c r="AM161" i="8" a="1"/>
  <c r="AM161" i="8" s="1"/>
  <c r="V134" i="8" a="1"/>
  <c r="V134" i="8" s="1"/>
  <c r="AI150" i="8" a="1"/>
  <c r="AI150" i="8" s="1"/>
  <c r="Z160" i="8" a="1"/>
  <c r="Z160" i="8" s="1"/>
  <c r="AL132" i="8" a="1"/>
  <c r="AL132" i="8" s="1"/>
  <c r="AN139" i="8" a="1"/>
  <c r="AN139" i="8" s="1"/>
  <c r="AQ164" i="8" a="1"/>
  <c r="AQ164" i="8" s="1"/>
  <c r="AC130" i="8" a="1"/>
  <c r="AC130" i="8" s="1"/>
  <c r="T137" i="8" a="1"/>
  <c r="T137" i="8" s="1"/>
  <c r="AJ157" i="8" a="1"/>
  <c r="AJ157" i="8" s="1"/>
  <c r="AE154" i="8" a="1"/>
  <c r="AE154" i="8" s="1"/>
  <c r="S153" i="8" a="1"/>
  <c r="S153" i="8" s="1"/>
  <c r="X162" i="8" a="1"/>
  <c r="X162" i="8" s="1"/>
  <c r="AI131" i="8" a="1"/>
  <c r="AI131" i="8" s="1"/>
  <c r="L137" i="8" a="1"/>
  <c r="L137" i="8" s="1"/>
  <c r="C12" i="8" s="1"/>
  <c r="AM136" i="8" a="1"/>
  <c r="AM136" i="8" s="1"/>
  <c r="Z161" i="8" a="1"/>
  <c r="Z161" i="8" s="1"/>
  <c r="AN155" i="8" a="1"/>
  <c r="AN155" i="8" s="1"/>
  <c r="AE130" i="8" a="1"/>
  <c r="AE130" i="8" s="1"/>
  <c r="AK138" i="8" a="1"/>
  <c r="AK138" i="8" s="1"/>
  <c r="AK149" i="8" a="1"/>
  <c r="AK149" i="8" s="1"/>
  <c r="AQ160" i="8" a="1"/>
  <c r="AQ160" i="8" s="1"/>
  <c r="AB140" i="8" a="1"/>
  <c r="AB140" i="8" s="1"/>
  <c r="S164" i="8" a="1"/>
  <c r="S164" i="8" s="1"/>
  <c r="AB163" i="8" a="1"/>
  <c r="AB163" i="8" s="1"/>
  <c r="K133" i="8" a="1"/>
  <c r="K133" i="8" s="1"/>
  <c r="B8" i="8" s="1"/>
  <c r="AP146" i="8" a="1"/>
  <c r="AP146" i="8" s="1"/>
  <c r="Y145" i="8" a="1"/>
  <c r="Y145" i="8" s="1"/>
  <c r="AO145" i="8" a="1"/>
  <c r="AO145" i="8" s="1"/>
  <c r="AK136" i="8" a="1"/>
  <c r="AK136" i="8" s="1"/>
  <c r="AF160" i="8" a="1"/>
  <c r="AF160" i="8" s="1"/>
  <c r="Y155" i="8" a="1"/>
  <c r="Y155" i="8" s="1"/>
  <c r="AA136" i="8" a="1"/>
  <c r="AA136" i="8" s="1"/>
  <c r="AP159" i="8" a="1"/>
  <c r="AP159" i="8" s="1"/>
  <c r="W135" i="8" a="1"/>
  <c r="W135" i="8" s="1"/>
  <c r="AI156" i="8" a="1"/>
  <c r="AI156" i="8" s="1"/>
  <c r="W157" i="8" a="1"/>
  <c r="W157" i="8" s="1"/>
  <c r="S150" i="8" a="1"/>
  <c r="S150" i="8" s="1"/>
  <c r="AF159" i="8" a="1"/>
  <c r="AF159" i="8" s="1"/>
  <c r="AP163" i="8" a="1"/>
  <c r="AP163" i="8" s="1"/>
  <c r="K152" i="8" a="1"/>
  <c r="K152" i="8" s="1"/>
  <c r="B27" i="8" s="1"/>
  <c r="AA160" i="8" a="1"/>
  <c r="AA160" i="8" s="1"/>
  <c r="AO133" i="8" a="1"/>
  <c r="AO133" i="8" s="1"/>
  <c r="AJ144" i="8" a="1"/>
  <c r="AJ144" i="8" s="1"/>
  <c r="W164" i="8" a="1"/>
  <c r="W164" i="8" s="1"/>
  <c r="AE141" i="8" a="1"/>
  <c r="AE141" i="8" s="1"/>
  <c r="AA147" i="8" a="1"/>
  <c r="AA147" i="8" s="1"/>
  <c r="AA141" i="8" a="1"/>
  <c r="AA141" i="8" s="1"/>
  <c r="M137" i="8" a="1"/>
  <c r="M137" i="8" s="1"/>
  <c r="D12" i="8" s="1"/>
  <c r="E12" i="8" s="1"/>
  <c r="AI136" i="8" a="1"/>
  <c r="AI136" i="8" s="1"/>
  <c r="AJ150" i="8" a="1"/>
  <c r="AJ150" i="8" s="1"/>
  <c r="AP154" i="8" a="1"/>
  <c r="AP154" i="8" s="1"/>
  <c r="AC136" i="8" a="1"/>
  <c r="AC136" i="8" s="1"/>
  <c r="AN133" i="8" a="1"/>
  <c r="AN133" i="8" s="1"/>
  <c r="AF158" i="8" a="1"/>
  <c r="AF158" i="8" s="1"/>
  <c r="AR151" i="8" a="1"/>
  <c r="AR151" i="8" s="1"/>
  <c r="AA138" i="8" a="1"/>
  <c r="AA138" i="8" s="1"/>
  <c r="AL142" i="8" a="1"/>
  <c r="AL142" i="8" s="1"/>
  <c r="U142" i="8" a="1"/>
  <c r="U142" i="8" s="1"/>
  <c r="AF147" i="8" a="1"/>
  <c r="AF147" i="8" s="1"/>
  <c r="U141" i="8" a="1"/>
  <c r="U141" i="8" s="1"/>
  <c r="AG150" i="8" a="1"/>
  <c r="AG150" i="8" s="1"/>
  <c r="AL164" i="8" a="1"/>
  <c r="AL164" i="8" s="1"/>
  <c r="AA130" i="8" a="1"/>
  <c r="AA130" i="8" s="1"/>
  <c r="U163" i="8" a="1"/>
  <c r="U163" i="8" s="1"/>
  <c r="T150" i="8" a="1"/>
  <c r="T150" i="8" s="1"/>
  <c r="U133" i="8" a="1"/>
  <c r="U133" i="8" s="1"/>
  <c r="T158" i="8" a="1"/>
  <c r="T158" i="8" s="1"/>
  <c r="R144" i="8" a="1"/>
  <c r="R144" i="8" s="1"/>
  <c r="R130" i="8" a="1"/>
  <c r="R130" i="8" s="1"/>
  <c r="AA149" i="8" a="1"/>
  <c r="AA149" i="8" s="1"/>
  <c r="AG163" i="8" a="1"/>
  <c r="AG163" i="8" s="1"/>
  <c r="AN142" i="8" a="1"/>
  <c r="AN142" i="8" s="1"/>
  <c r="X148" i="8" a="1"/>
  <c r="X148" i="8" s="1"/>
  <c r="X163" i="8" a="1"/>
  <c r="X163" i="8" s="1"/>
  <c r="AF155" i="8" a="1"/>
  <c r="AF155" i="8" s="1"/>
  <c r="U130" i="8" a="1"/>
  <c r="U130" i="8" s="1"/>
  <c r="AS143" i="8" a="1"/>
  <c r="AS143" i="8" s="1"/>
  <c r="Y144" i="8" a="1"/>
  <c r="Y144" i="8" s="1"/>
  <c r="AH158" i="8" a="1"/>
  <c r="AH158" i="8" s="1"/>
  <c r="AA137" i="8" a="1"/>
  <c r="AA137" i="8" s="1"/>
  <c r="AK145" i="8" a="1"/>
  <c r="AK145" i="8" s="1"/>
  <c r="AK152" i="8" a="1"/>
  <c r="AK152" i="8" s="1"/>
  <c r="AQ150" i="8" a="1"/>
  <c r="AQ150" i="8" s="1"/>
  <c r="AM148" i="8" a="1"/>
  <c r="AM148" i="8" s="1"/>
  <c r="AI144" i="8" a="1"/>
  <c r="AI144" i="8" s="1"/>
  <c r="AM149" i="8" a="1"/>
  <c r="AM149" i="8" s="1"/>
  <c r="AP148" i="8" a="1"/>
  <c r="AP148" i="8" s="1"/>
  <c r="M152" i="8" a="1"/>
  <c r="M152" i="8" s="1"/>
  <c r="D27" i="8" s="1"/>
  <c r="E27" i="8" s="1"/>
  <c r="AR144" i="8" a="1"/>
  <c r="AR144" i="8" s="1"/>
  <c r="AS154" i="8" a="1"/>
  <c r="AS154" i="8" s="1"/>
  <c r="AM145" i="8" a="1"/>
  <c r="AM145" i="8" s="1"/>
  <c r="X157" i="8" a="1"/>
  <c r="X157" i="8" s="1"/>
  <c r="X143" i="8" a="1"/>
  <c r="X143" i="8" s="1"/>
  <c r="L130" i="8" a="1"/>
  <c r="L130" i="8" s="1"/>
  <c r="C5" i="8" s="1"/>
  <c r="T159" i="8" a="1"/>
  <c r="T159" i="8" s="1"/>
  <c r="K132" i="8" a="1"/>
  <c r="K132" i="8" s="1"/>
  <c r="B7" i="8" s="1"/>
  <c r="AB154" i="8" a="1"/>
  <c r="AB154" i="8" s="1"/>
  <c r="AM160" i="8" a="1"/>
  <c r="AM160" i="8" s="1"/>
  <c r="AQ153" i="8" a="1"/>
  <c r="AQ153" i="8" s="1"/>
  <c r="AE157" i="8" a="1"/>
  <c r="AE157" i="8" s="1"/>
  <c r="V157" i="8" a="1"/>
  <c r="V157" i="8" s="1"/>
  <c r="AN152" i="8" a="1"/>
  <c r="AN152" i="8" s="1"/>
  <c r="AQ165" i="8" a="1"/>
  <c r="AQ165" i="8" s="1"/>
  <c r="R135" i="8" a="1"/>
  <c r="R135" i="8" s="1"/>
  <c r="L162" i="8" a="1"/>
  <c r="L162" i="8" s="1"/>
  <c r="C37" i="8" s="1"/>
  <c r="AQ142" i="8" a="1"/>
  <c r="AQ142" i="8" s="1"/>
  <c r="AH165" i="8" a="1"/>
  <c r="AH165" i="8" s="1"/>
  <c r="W159" i="8" a="1"/>
  <c r="W159" i="8" s="1"/>
  <c r="AA151" i="8" a="1"/>
  <c r="AA151" i="8" s="1"/>
  <c r="X137" i="8" a="1"/>
  <c r="X137" i="8" s="1"/>
  <c r="AO137" i="8" a="1"/>
  <c r="AO137" i="8" s="1"/>
  <c r="AS135" i="8" a="1"/>
  <c r="AS135" i="8" s="1"/>
  <c r="AH164" i="8" a="1"/>
  <c r="AH164" i="8" s="1"/>
  <c r="AP150" i="8" a="1"/>
  <c r="AP150" i="8" s="1"/>
  <c r="W160" i="8" a="1"/>
  <c r="W160" i="8" s="1"/>
  <c r="AE135" i="8" a="1"/>
  <c r="AE135" i="8" s="1"/>
  <c r="AP157" i="8" a="1"/>
  <c r="AP157" i="8" s="1"/>
  <c r="AM162" i="8" a="1"/>
  <c r="AM162" i="8" s="1"/>
  <c r="U138" i="8" a="1"/>
  <c r="U138" i="8" s="1"/>
  <c r="AS153" i="8" a="1"/>
  <c r="AS153" i="8" s="1"/>
  <c r="AP141" i="8" a="1"/>
  <c r="AP141" i="8" s="1"/>
  <c r="AI143" i="8" a="1"/>
  <c r="AI143" i="8" s="1"/>
  <c r="AC147" i="8" a="1"/>
  <c r="AC147" i="8" s="1"/>
  <c r="AI157" i="8" a="1"/>
  <c r="AI157" i="8" s="1"/>
  <c r="AQ152" i="8" a="1"/>
  <c r="AQ152" i="8" s="1"/>
  <c r="AB149" i="8" a="1"/>
  <c r="AB149" i="8" s="1"/>
  <c r="X138" i="8" a="1"/>
  <c r="X138" i="8" s="1"/>
  <c r="W141" i="8" a="1"/>
  <c r="W141" i="8" s="1"/>
  <c r="AN140" i="8" a="1"/>
  <c r="AN140" i="8" s="1"/>
  <c r="AQ154" i="8" a="1"/>
  <c r="AQ154" i="8" s="1"/>
  <c r="AO164" i="8" a="1"/>
  <c r="AO164" i="8" s="1"/>
  <c r="V164" i="8" a="1"/>
  <c r="V164" i="8" s="1"/>
  <c r="AG134" i="8" a="1"/>
  <c r="AG134" i="8" s="1"/>
  <c r="AN165" i="8" a="1"/>
  <c r="AN165" i="8" s="1"/>
  <c r="R154" i="8" a="1"/>
  <c r="R154" i="8" s="1"/>
  <c r="M142" i="8" a="1"/>
  <c r="M142" i="8" s="1"/>
  <c r="D17" i="8" s="1"/>
  <c r="E17" i="8" s="1"/>
  <c r="R139" i="8" a="1"/>
  <c r="R139" i="8" s="1"/>
  <c r="V139" i="8" a="1"/>
  <c r="V139" i="8" s="1"/>
  <c r="U152" i="8" a="1"/>
  <c r="U152" i="8" s="1"/>
  <c r="AF161" i="8" a="1"/>
  <c r="AF161" i="8" s="1"/>
  <c r="Z155" i="8" a="1"/>
  <c r="Z155" i="8" s="1"/>
  <c r="AD132" i="8" a="1"/>
  <c r="AD132" i="8" s="1"/>
  <c r="AK161" i="8" a="1"/>
  <c r="AK161" i="8" s="1"/>
  <c r="AO157" i="8" a="1"/>
  <c r="AO157" i="8" s="1"/>
  <c r="AC156" i="8" a="1"/>
  <c r="AC156" i="8" s="1"/>
  <c r="L134" i="8" a="1"/>
  <c r="L134" i="8" s="1"/>
  <c r="C9" i="8" s="1"/>
  <c r="M150" i="8" a="1"/>
  <c r="M150" i="8" s="1"/>
  <c r="D25" i="8" s="1"/>
  <c r="E25" i="8" s="1"/>
  <c r="AE156" i="8" a="1"/>
  <c r="AE156" i="8" s="1"/>
  <c r="U132" i="8" a="1"/>
  <c r="U132" i="8" s="1"/>
  <c r="X135" i="8" a="1"/>
  <c r="X135" i="8" s="1"/>
  <c r="AO161" i="8" a="1"/>
  <c r="AO161" i="8" s="1"/>
  <c r="S141" i="8" a="1"/>
  <c r="S141" i="8" s="1"/>
  <c r="V146" i="8" a="1"/>
  <c r="V146" i="8" s="1"/>
  <c r="S145" i="8" a="1"/>
  <c r="S145" i="8" s="1"/>
  <c r="L131" i="8" a="1"/>
  <c r="L131" i="8" s="1"/>
  <c r="C6" i="8" s="1"/>
  <c r="AG137" i="8" a="1"/>
  <c r="AG137" i="8" s="1"/>
  <c r="X142" i="8" a="1"/>
  <c r="X142" i="8" s="1"/>
  <c r="AG131" i="8" a="1"/>
  <c r="AG131" i="8" s="1"/>
  <c r="AR132" i="8" a="1"/>
  <c r="AR132" i="8" s="1"/>
  <c r="AD139" i="8" a="1"/>
  <c r="AD139" i="8" s="1"/>
  <c r="R159" i="8" a="1"/>
  <c r="R159" i="8" s="1"/>
  <c r="AP134" i="8" a="1"/>
  <c r="AP134" i="8" s="1"/>
  <c r="AD140" i="8" a="1"/>
  <c r="AD140" i="8" s="1"/>
  <c r="AD151" i="8" a="1"/>
  <c r="AD151" i="8" s="1"/>
  <c r="AP161" i="8" a="1"/>
  <c r="AP161" i="8" s="1"/>
  <c r="W137" i="8" a="1"/>
  <c r="W137" i="8" s="1"/>
  <c r="AR141" i="8" a="1"/>
  <c r="AR141" i="8" s="1"/>
  <c r="AB153" i="8" a="1"/>
  <c r="AB153" i="8" s="1"/>
  <c r="AL153" i="8" a="1"/>
  <c r="AL153" i="8" s="1"/>
  <c r="AS155" i="8" a="1"/>
  <c r="AS155" i="8" s="1"/>
  <c r="AK131" i="8" a="1"/>
  <c r="AK131" i="8" s="1"/>
  <c r="T145" i="8" a="1"/>
  <c r="T145" i="8" s="1"/>
  <c r="K163" i="8" a="1"/>
  <c r="K163" i="8" s="1"/>
  <c r="B38" i="8" s="1"/>
  <c r="AF139" i="8" a="1"/>
  <c r="AF139" i="8" s="1"/>
  <c r="M140" i="8" a="1"/>
  <c r="M140" i="8" s="1"/>
  <c r="D15" i="8" s="1"/>
  <c r="E15" i="8" s="1"/>
  <c r="AF137" i="8" a="1"/>
  <c r="AF137" i="8" s="1"/>
  <c r="Y157" i="8" a="1"/>
  <c r="Y157" i="8" s="1"/>
  <c r="AH137" i="8" a="1"/>
  <c r="AH137" i="8" s="1"/>
  <c r="AG151" i="8" a="1"/>
  <c r="AG151" i="8" s="1"/>
  <c r="AA159" i="8" a="1"/>
  <c r="AA159" i="8" s="1"/>
  <c r="W130" i="8" a="1"/>
  <c r="W130" i="8" s="1"/>
  <c r="S159" i="8" a="1"/>
  <c r="S159" i="8" s="1"/>
  <c r="AL157" i="8" a="1"/>
  <c r="AL157" i="8" s="1"/>
  <c r="AP144" i="8" a="1"/>
  <c r="AP144" i="8" s="1"/>
  <c r="X152" i="8" a="1"/>
  <c r="X152" i="8" s="1"/>
  <c r="L154" i="8" a="1"/>
  <c r="L154" i="8" s="1"/>
  <c r="C29" i="8" s="1"/>
  <c r="AK165" i="8" a="1"/>
  <c r="AK165" i="8" s="1"/>
  <c r="T156" i="8" a="1"/>
  <c r="T156" i="8" s="1"/>
  <c r="V145" i="8" a="1"/>
  <c r="V145" i="8" s="1"/>
  <c r="AI148" i="8" a="1"/>
  <c r="AI148" i="8" s="1"/>
  <c r="AG149" i="8" a="1"/>
  <c r="AG149" i="8" s="1"/>
  <c r="AP139" i="8" a="1"/>
  <c r="AP139" i="8" s="1"/>
  <c r="Y133" i="8" a="1"/>
  <c r="Y133" i="8" s="1"/>
  <c r="Z159" i="8" a="1"/>
  <c r="Z159" i="8" s="1"/>
  <c r="AJ154" i="8" a="1"/>
  <c r="AJ154" i="8" s="1"/>
  <c r="AA155" i="8" a="1"/>
  <c r="AA155" i="8" s="1"/>
  <c r="AG159" i="8" a="1"/>
  <c r="AG159" i="8" s="1"/>
  <c r="T152" i="8" a="1"/>
  <c r="T152" i="8" s="1"/>
  <c r="AO144" i="8" a="1"/>
  <c r="AO144" i="8" s="1"/>
  <c r="AM137" i="8" a="1"/>
  <c r="AM137" i="8" s="1"/>
  <c r="AQ144" i="8" a="1"/>
  <c r="AQ144" i="8" s="1"/>
  <c r="AB132" i="8" a="1"/>
  <c r="AB132" i="8" s="1"/>
  <c r="AO139" i="8" a="1"/>
  <c r="AO139" i="8" s="1"/>
  <c r="V138" i="8" a="1"/>
  <c r="V138" i="8" s="1"/>
  <c r="AG141" i="8" a="1"/>
  <c r="AG141" i="8" s="1"/>
  <c r="AQ158" i="8" a="1"/>
  <c r="AQ158" i="8" s="1"/>
  <c r="W154" i="8" a="1"/>
  <c r="W154" i="8" s="1"/>
  <c r="V165" i="8" a="1"/>
  <c r="V165" i="8" s="1"/>
  <c r="AD131" i="8" a="1"/>
  <c r="AD131" i="8" s="1"/>
  <c r="V151" i="8" a="1"/>
  <c r="V151" i="8" s="1"/>
  <c r="AJ155" i="8" a="1"/>
  <c r="AJ155" i="8" s="1"/>
  <c r="AC157" i="8" a="1"/>
  <c r="AC157" i="8" s="1"/>
  <c r="AJ158" i="8" a="1"/>
  <c r="AJ158" i="8" s="1"/>
  <c r="AE146" i="8" a="1"/>
  <c r="AE146" i="8" s="1"/>
  <c r="AB157" i="8" a="1"/>
  <c r="AB157" i="8" s="1"/>
  <c r="L144" i="8" a="1"/>
  <c r="L144" i="8" s="1"/>
  <c r="C19" i="8" s="1"/>
  <c r="AB134" i="8" a="1"/>
  <c r="AB134" i="8" s="1"/>
  <c r="AE137" i="8" a="1"/>
  <c r="AE137" i="8" s="1"/>
  <c r="U145" i="8" a="1"/>
  <c r="U145" i="8" s="1"/>
  <c r="AJ136" i="8" a="1"/>
  <c r="AJ136" i="8" s="1"/>
  <c r="AH134" i="8" a="1"/>
  <c r="AH134" i="8" s="1"/>
  <c r="AH132" i="8" a="1"/>
  <c r="AH132" i="8" s="1"/>
  <c r="AB150" i="8" a="1"/>
  <c r="AB150" i="8" s="1"/>
  <c r="AB142" i="8" a="1"/>
  <c r="AB142" i="8" s="1"/>
  <c r="AN157" i="8" a="1"/>
  <c r="AN157" i="8" s="1"/>
  <c r="AL159" i="8" a="1"/>
  <c r="AL159" i="8" s="1"/>
  <c r="V148" i="8" a="1"/>
  <c r="V148" i="8" s="1"/>
  <c r="Z132" i="8" a="1"/>
  <c r="Z132" i="8" s="1"/>
  <c r="AB145" i="8" a="1"/>
  <c r="AB145" i="8" s="1"/>
  <c r="X158" i="8" a="1"/>
  <c r="X158" i="8" s="1"/>
  <c r="X161" i="8" a="1"/>
  <c r="X161" i="8" s="1"/>
  <c r="AK146" i="8" a="1"/>
  <c r="AK146" i="8" s="1"/>
  <c r="AO142" i="8" a="1"/>
  <c r="AO142" i="8" s="1"/>
  <c r="AF148" i="8" a="1"/>
  <c r="AF148" i="8" s="1"/>
  <c r="W142" i="8" a="1"/>
  <c r="W142" i="8" s="1"/>
  <c r="AN148" i="8" a="1"/>
  <c r="AN148" i="8" s="1"/>
  <c r="AE161" i="8" a="1"/>
  <c r="AE161" i="8" s="1"/>
  <c r="AM143" i="8" a="1"/>
  <c r="AM143" i="8" s="1"/>
  <c r="Z148" i="8" a="1"/>
  <c r="Z148" i="8" s="1"/>
  <c r="AC154" i="8" a="1"/>
  <c r="AC154" i="8" s="1"/>
  <c r="R163" i="8" a="1"/>
  <c r="R163" i="8" s="1"/>
  <c r="AC151" i="8" a="1"/>
  <c r="AC151" i="8" s="1"/>
  <c r="AS130" i="8" a="1"/>
  <c r="AS130" i="8" s="1"/>
  <c r="AF136" i="8" a="1"/>
  <c r="AF136" i="8" s="1"/>
  <c r="Y134" i="8" a="1"/>
  <c r="Y134" i="8" s="1"/>
  <c r="X154" i="8" a="1"/>
  <c r="X154" i="8" s="1"/>
  <c r="AH133" i="8" a="1"/>
  <c r="AH133" i="8" s="1"/>
  <c r="AD133" i="8" a="1"/>
  <c r="AD133" i="8" s="1"/>
  <c r="AC161" i="8" a="1"/>
  <c r="AC161" i="8" s="1"/>
  <c r="V150" i="8" a="1"/>
  <c r="V150" i="8" s="1"/>
  <c r="X130" i="8" a="1"/>
  <c r="X130" i="8" s="1"/>
  <c r="L148" i="8" a="1"/>
  <c r="L148" i="8" s="1"/>
  <c r="C23" i="8" s="1"/>
  <c r="AL161" i="8" a="1"/>
  <c r="AL161" i="8" s="1"/>
  <c r="Y142" i="8" a="1"/>
  <c r="Y142" i="8" s="1"/>
  <c r="Z150" i="8" a="1"/>
  <c r="Z150" i="8" s="1"/>
  <c r="AG148" i="8" a="1"/>
  <c r="AG148" i="8" s="1"/>
  <c r="R134" i="8" a="1"/>
  <c r="R134" i="8" s="1"/>
  <c r="AE149" i="8" a="1"/>
  <c r="AE149" i="8" s="1"/>
  <c r="AE147" i="8" a="1"/>
  <c r="AE147" i="8" s="1"/>
  <c r="AN138" i="8" a="1"/>
  <c r="AN138" i="8" s="1"/>
  <c r="AC158" i="8" a="1"/>
  <c r="AC158" i="8" s="1"/>
  <c r="AH146" i="8" a="1"/>
  <c r="AH146" i="8" s="1"/>
  <c r="V154" i="8" a="1"/>
  <c r="V154" i="8" s="1"/>
  <c r="AJ160" i="8" a="1"/>
  <c r="AJ160" i="8" s="1"/>
  <c r="Z151" i="8" a="1"/>
  <c r="Z151" i="8" s="1"/>
  <c r="AP133" i="8" a="1"/>
  <c r="AP133" i="8" s="1"/>
  <c r="K161" i="8" a="1"/>
  <c r="K161" i="8" s="1"/>
  <c r="B36" i="8" s="1"/>
  <c r="T146" i="8" a="1"/>
  <c r="T146" i="8" s="1"/>
  <c r="V149" i="8" a="1"/>
  <c r="V149" i="8" s="1"/>
  <c r="W134" i="8" a="1"/>
  <c r="W134" i="8" s="1"/>
  <c r="AK132" i="8" a="1"/>
  <c r="AK132" i="8" s="1"/>
  <c r="T138" i="8" a="1"/>
  <c r="T138" i="8" s="1"/>
  <c r="AG164" i="8" a="1"/>
  <c r="AG164" i="8" s="1"/>
  <c r="AF151" i="8" a="1"/>
  <c r="AF151" i="8" s="1"/>
  <c r="AB156" i="8" a="1"/>
  <c r="AB156" i="8" s="1"/>
  <c r="AI140" i="8" a="1"/>
  <c r="AI140" i="8" s="1"/>
  <c r="AH139" i="8" a="1"/>
  <c r="AH139" i="8" s="1"/>
  <c r="AK159" i="8" a="1"/>
  <c r="AK159" i="8" s="1"/>
  <c r="AS147" i="8" a="1"/>
  <c r="AS147" i="8" s="1"/>
  <c r="S137" i="8" a="1"/>
  <c r="S137" i="8" s="1"/>
  <c r="AG146" i="8" a="1"/>
  <c r="AG146" i="8" s="1"/>
  <c r="AB152" i="8" a="1"/>
  <c r="AB152" i="8" s="1"/>
  <c r="AL145" i="8" a="1"/>
  <c r="AL145" i="8" s="1"/>
  <c r="K134" i="8" a="1"/>
  <c r="K134" i="8" s="1"/>
  <c r="B9" i="8" s="1"/>
  <c r="AM155" i="8" a="1"/>
  <c r="AM155" i="8" s="1"/>
  <c r="L136" i="8" a="1"/>
  <c r="L136" i="8" s="1"/>
  <c r="C11" i="8" s="1"/>
  <c r="S152" i="8" a="1"/>
  <c r="S152" i="8" s="1"/>
  <c r="AA163" i="8" a="1"/>
  <c r="AA163" i="8" s="1"/>
  <c r="X151" i="8" a="1"/>
  <c r="X151" i="8" s="1"/>
  <c r="AE163" i="8" a="1"/>
  <c r="AE163" i="8" s="1"/>
  <c r="AL141" i="8" a="1"/>
  <c r="AL141" i="8" s="1"/>
  <c r="T139" i="8" a="1"/>
  <c r="T139" i="8" s="1"/>
  <c r="Z152" i="8" a="1"/>
  <c r="Z152" i="8" s="1"/>
  <c r="AK155" i="8" a="1"/>
  <c r="AK155" i="8" s="1"/>
  <c r="Y158" i="8" a="1"/>
  <c r="Y158" i="8" s="1"/>
  <c r="AJ140" i="8" a="1"/>
  <c r="AJ140" i="8" s="1"/>
  <c r="V135" i="8" a="1"/>
  <c r="V135" i="8" s="1"/>
  <c r="U144" i="8" a="1"/>
  <c r="U144" i="8" s="1"/>
  <c r="AI161" i="8" a="1"/>
  <c r="AI161" i="8" s="1"/>
  <c r="AL152" i="8" a="1"/>
  <c r="AL152" i="8" s="1"/>
  <c r="AF163" i="8" a="1"/>
  <c r="AF163" i="8" s="1"/>
  <c r="AR159" i="8" a="1"/>
  <c r="AR159" i="8" s="1"/>
  <c r="U151" i="8" a="1"/>
  <c r="U151" i="8" s="1"/>
  <c r="AD153" i="8" a="1"/>
  <c r="AD153" i="8" s="1"/>
  <c r="R142" i="8" a="1"/>
  <c r="R142" i="8" s="1"/>
  <c r="AH135" i="8" a="1"/>
  <c r="AH135" i="8" s="1"/>
  <c r="AA135" i="8" a="1"/>
  <c r="AA135" i="8" s="1"/>
  <c r="AG152" i="8" a="1"/>
  <c r="AG152" i="8" s="1"/>
  <c r="L164" i="8" a="1"/>
  <c r="L164" i="8" s="1"/>
  <c r="C39" i="8" s="1"/>
  <c r="AI142" i="8" a="1"/>
  <c r="AI142" i="8" s="1"/>
  <c r="AR135" i="8" a="1"/>
  <c r="AR135" i="8" s="1"/>
  <c r="AB144" i="8" a="1"/>
  <c r="AB144" i="8" s="1"/>
  <c r="AP130" i="8" a="1"/>
  <c r="AP130" i="8" s="1"/>
  <c r="Y154" i="8" a="1"/>
  <c r="Y154" i="8" s="1"/>
  <c r="V160" i="8" a="1"/>
  <c r="V160" i="8" s="1"/>
  <c r="AP149" i="8" a="1"/>
  <c r="AP149" i="8" s="1"/>
  <c r="AC160" i="8" a="1"/>
  <c r="AC160" i="8" s="1"/>
  <c r="AO135" i="8" a="1"/>
  <c r="AO135" i="8" s="1"/>
  <c r="AS159" i="8" a="1"/>
  <c r="AS159" i="8" s="1"/>
  <c r="AL135" i="8" a="1"/>
  <c r="AL135" i="8" s="1"/>
  <c r="AK154" i="8" a="1"/>
  <c r="AK154" i="8" s="1"/>
  <c r="AI154" i="8" a="1"/>
  <c r="AI154" i="8" s="1"/>
  <c r="AQ151" i="8" a="1"/>
  <c r="AQ151" i="8" s="1"/>
  <c r="AM164" i="8" a="1"/>
  <c r="AM164" i="8" s="1"/>
  <c r="AG147" i="8" a="1"/>
  <c r="AG147" i="8" s="1"/>
  <c r="T151" i="8" a="1"/>
  <c r="T151" i="8" s="1"/>
  <c r="AL155" i="8" a="1"/>
  <c r="AL155" i="8" s="1"/>
  <c r="AP132" i="8" a="1"/>
  <c r="AP132" i="8" s="1"/>
  <c r="K153" i="8" a="1"/>
  <c r="K153" i="8" s="1"/>
  <c r="B28" i="8" s="1"/>
  <c r="AC144" i="8" a="1"/>
  <c r="AC144" i="8" s="1"/>
  <c r="Z153" i="8" a="1"/>
  <c r="Z153" i="8" s="1"/>
  <c r="M157" i="8" a="1"/>
  <c r="M157" i="8" s="1"/>
  <c r="D32" i="8" s="1"/>
  <c r="E32" i="8" s="1"/>
  <c r="AQ139" i="8" a="1"/>
  <c r="AQ139" i="8" s="1"/>
  <c r="AB147" i="8" a="1"/>
  <c r="AB147" i="8" s="1"/>
  <c r="AE153" i="8" a="1"/>
  <c r="AE153" i="8" s="1"/>
  <c r="R158" i="8" a="1"/>
  <c r="R158" i="8" s="1"/>
  <c r="AI134" i="8" a="1"/>
  <c r="AI134" i="8" s="1"/>
  <c r="AS165" i="8" a="1"/>
  <c r="AS165" i="8" s="1"/>
  <c r="U161" i="8" a="1"/>
  <c r="U161" i="8" s="1"/>
  <c r="Y138" i="8" a="1"/>
  <c r="Y138" i="8" s="1"/>
  <c r="AO159" i="8" a="1"/>
  <c r="AO159" i="8" s="1"/>
  <c r="AD144" i="8" a="1"/>
  <c r="AD144" i="8" s="1"/>
  <c r="T141" i="8" a="1"/>
  <c r="T141" i="8" s="1"/>
  <c r="V158" i="8" a="1"/>
  <c r="V158" i="8" s="1"/>
  <c r="AB165" i="8" a="1"/>
  <c r="AB165" i="8" s="1"/>
  <c r="X155" i="8" a="1"/>
  <c r="X155" i="8" s="1"/>
  <c r="AK147" i="8" a="1"/>
  <c r="AK147" i="8" s="1"/>
  <c r="X150" i="8" a="1"/>
  <c r="X150" i="8" s="1"/>
  <c r="S132" i="8" a="1"/>
  <c r="S132" i="8" s="1"/>
  <c r="AC141" i="8" a="1"/>
  <c r="AC141" i="8" s="1"/>
  <c r="L149" i="8" a="1"/>
  <c r="L149" i="8" s="1"/>
  <c r="C24" i="8" s="1"/>
  <c r="AC162" i="8" a="1"/>
  <c r="AC162" i="8" s="1"/>
  <c r="K158" i="8" a="1"/>
  <c r="K158" i="8" s="1"/>
  <c r="B33" i="8" s="1"/>
  <c r="T136" i="8" a="1"/>
  <c r="T136" i="8" s="1"/>
  <c r="AQ156" i="8" a="1"/>
  <c r="AQ156" i="8" s="1"/>
  <c r="AP155" i="8" a="1"/>
  <c r="AP155" i="8" s="1"/>
  <c r="AD158" i="8" a="1"/>
  <c r="AD158" i="8" s="1"/>
  <c r="L165" i="8" a="1"/>
  <c r="L165" i="8" s="1"/>
  <c r="C40" i="8" s="1"/>
  <c r="W150" i="8" a="1"/>
  <c r="W150" i="8" s="1"/>
  <c r="Z130" i="8" a="1"/>
  <c r="Z130" i="8" s="1"/>
  <c r="Z141" i="8" a="1"/>
  <c r="Z141" i="8" s="1"/>
  <c r="K162" i="8" a="1"/>
  <c r="K162" i="8" s="1"/>
  <c r="B37" i="8" s="1"/>
  <c r="AG142" i="8" a="1"/>
  <c r="AG142" i="8" s="1"/>
  <c r="Y148" i="8" a="1"/>
  <c r="Y148" i="8" s="1"/>
  <c r="AM150" i="8" a="1"/>
  <c r="AM150" i="8" s="1"/>
  <c r="AJ159" i="8" a="1"/>
  <c r="AJ159" i="8" s="1"/>
  <c r="AL130" i="8" a="1"/>
  <c r="AL130" i="8" s="1"/>
  <c r="X153" i="8" a="1"/>
  <c r="X153" i="8" s="1"/>
  <c r="AE164" i="8" a="1"/>
  <c r="AE164" i="8" s="1"/>
  <c r="V130" i="8" a="1"/>
  <c r="V130" i="8" s="1"/>
  <c r="AK157" i="8" a="1"/>
  <c r="AK157" i="8" s="1"/>
  <c r="AK139" i="8" a="1"/>
  <c r="AK139" i="8" s="1"/>
  <c r="AK158" i="8" a="1"/>
  <c r="AK158" i="8" s="1"/>
  <c r="AF144" i="8" a="1"/>
  <c r="AF144" i="8" s="1"/>
  <c r="AP165" i="8" a="1"/>
  <c r="AP165" i="8" s="1"/>
  <c r="AH159" i="8" a="1"/>
  <c r="AH159" i="8" s="1"/>
  <c r="AL133" i="8" a="1"/>
  <c r="AL133" i="8" s="1"/>
  <c r="AG160" i="8" a="1"/>
  <c r="AG160" i="8" s="1"/>
  <c r="W163" i="8" a="1"/>
  <c r="W163" i="8" s="1"/>
  <c r="T140" i="8" a="1"/>
  <c r="T140" i="8" s="1"/>
  <c r="K142" i="8" a="1"/>
  <c r="K142" i="8" s="1"/>
  <c r="B17" i="8" s="1"/>
  <c r="T161" i="8" a="1"/>
  <c r="T161" i="8" s="1"/>
  <c r="AR137" i="8" a="1"/>
  <c r="AR137" i="8" s="1"/>
  <c r="AC163" i="8" a="1"/>
  <c r="AC163" i="8" s="1"/>
  <c r="T144" i="8" a="1"/>
  <c r="T144" i="8" s="1"/>
  <c r="AL146" i="8" a="1"/>
  <c r="AL146" i="8" s="1"/>
  <c r="AI147" i="8" a="1"/>
  <c r="AI147" i="8" s="1"/>
  <c r="L158" i="8" a="1"/>
  <c r="L158" i="8" s="1"/>
  <c r="C33" i="8" s="1"/>
  <c r="AK163" i="8" a="1"/>
  <c r="AK163" i="8" s="1"/>
  <c r="T148" i="8" a="1"/>
  <c r="T148" i="8" s="1"/>
  <c r="AM154" i="8" a="1"/>
  <c r="AM154" i="8" s="1"/>
  <c r="AD152" i="8" a="1"/>
  <c r="AD152" i="8" s="1"/>
  <c r="W155" i="8" a="1"/>
  <c r="W155" i="8" s="1"/>
  <c r="L161" i="8" a="1"/>
  <c r="L161" i="8" s="1"/>
  <c r="C36" i="8" s="1"/>
  <c r="AO163" i="8" a="1"/>
  <c r="AO163" i="8" s="1"/>
  <c r="AM147" i="8" a="1"/>
  <c r="AM147" i="8" s="1"/>
  <c r="T162" i="8" a="1"/>
  <c r="T162" i="8" s="1"/>
  <c r="AL147" i="8" a="1"/>
  <c r="AL147" i="8" s="1"/>
  <c r="AL165" i="8" a="1"/>
  <c r="AL165" i="8" s="1"/>
  <c r="AE162" i="8" a="1"/>
  <c r="AE162" i="8" s="1"/>
  <c r="R138" i="8" a="1"/>
  <c r="R138" i="8" s="1"/>
  <c r="AC148" i="8" a="1"/>
  <c r="AC148" i="8" s="1"/>
  <c r="AN143" i="8" a="1"/>
  <c r="AN143" i="8" s="1"/>
  <c r="AQ146" i="8" a="1"/>
  <c r="AQ146" i="8" s="1"/>
  <c r="AH162" i="8" a="1"/>
  <c r="AH162" i="8" s="1"/>
  <c r="AJ147" i="8" a="1"/>
  <c r="AJ147" i="8" s="1"/>
  <c r="AF162" i="8" a="1"/>
  <c r="AF162" i="8" s="1"/>
  <c r="AO140" i="8" a="1"/>
  <c r="AO140" i="8" s="1"/>
  <c r="R155" i="8" a="1"/>
  <c r="R155" i="8" s="1"/>
  <c r="AL131" i="8" a="1"/>
  <c r="AL131" i="8" s="1"/>
  <c r="L152" i="8" a="1"/>
  <c r="L152" i="8" s="1"/>
  <c r="C27" i="8" s="1"/>
  <c r="W144" i="8" a="1"/>
  <c r="W144" i="8" s="1"/>
  <c r="AR130" i="8" a="1"/>
  <c r="AR130" i="8" s="1"/>
  <c r="AC135" i="8" a="1"/>
  <c r="AC135" i="8" s="1"/>
  <c r="AK141" i="8" a="1"/>
  <c r="AK141" i="8" s="1"/>
  <c r="AN134" i="8" a="1"/>
  <c r="AN134" i="8" s="1"/>
  <c r="AG162" i="8" a="1"/>
  <c r="AG162" i="8" s="1"/>
  <c r="AN154" i="8" a="1"/>
  <c r="AN154" i="8" s="1"/>
  <c r="AA154" i="8" a="1"/>
  <c r="AA154" i="8" s="1"/>
  <c r="AK140" i="8" a="1"/>
  <c r="AK140" i="8" s="1"/>
  <c r="AR165" i="8" a="1"/>
  <c r="AR165" i="8" s="1"/>
  <c r="AQ131" i="8" a="1"/>
  <c r="AQ131" i="8" s="1"/>
  <c r="AI138" i="8" a="1"/>
  <c r="AI138" i="8" s="1"/>
  <c r="AR147" i="8" a="1"/>
  <c r="AR147" i="8" s="1"/>
  <c r="AM153" i="8" a="1"/>
  <c r="AM153" i="8" s="1"/>
  <c r="AJ141" i="8" a="1"/>
  <c r="AJ141" i="8" s="1"/>
  <c r="K164" i="8" a="1"/>
  <c r="K164" i="8" s="1"/>
  <c r="B39" i="8" s="1"/>
  <c r="AS144" i="8" a="1"/>
  <c r="AS144" i="8" s="1"/>
  <c r="U136" i="8" a="1"/>
  <c r="U136" i="8" s="1"/>
  <c r="Y162" i="8" a="1"/>
  <c r="Y162" i="8" s="1"/>
  <c r="S154" i="8" a="1"/>
  <c r="S154" i="8" s="1"/>
  <c r="AS152" i="8" a="1"/>
  <c r="AS152" i="8" s="1"/>
  <c r="U164" i="8" a="1"/>
  <c r="U164" i="8" s="1"/>
  <c r="Z164" i="8" a="1"/>
  <c r="Z164" i="8" s="1"/>
  <c r="K145" i="8" a="1"/>
  <c r="K145" i="8" s="1"/>
  <c r="B20" i="8" s="1"/>
  <c r="AG139" i="8" a="1"/>
  <c r="AG139" i="8" s="1"/>
  <c r="X144" i="8" a="1"/>
  <c r="X144" i="8" s="1"/>
  <c r="T135" i="8" a="1"/>
  <c r="T135" i="8" s="1"/>
  <c r="AH154" i="8" a="1"/>
  <c r="AH154" i="8" s="1"/>
  <c r="S149" i="8" a="1"/>
  <c r="S149" i="8" s="1"/>
  <c r="AB146" i="8" a="1"/>
  <c r="AB146" i="8" s="1"/>
  <c r="AP153" i="8" a="1"/>
  <c r="AP153" i="8" s="1"/>
  <c r="AR163" i="8" a="1"/>
  <c r="AR163" i="8" s="1"/>
  <c r="AC152" i="8" a="1"/>
  <c r="AC152" i="8" s="1"/>
  <c r="AO149" i="8" a="1"/>
  <c r="AO149" i="8" s="1"/>
  <c r="M135" i="8" a="1"/>
  <c r="M135" i="8" s="1"/>
  <c r="D10" i="8" s="1"/>
  <c r="E10" i="8" s="1"/>
  <c r="AO151" i="8" a="1"/>
  <c r="AO151" i="8" s="1"/>
  <c r="L140" i="8" a="1"/>
  <c r="L140" i="8" s="1"/>
  <c r="C15" i="8" s="1"/>
  <c r="Y130" i="8" a="1"/>
  <c r="Y130" i="8" s="1"/>
  <c r="AL158" i="8" a="1"/>
  <c r="AL158" i="8" s="1"/>
  <c r="W147" i="8" a="1"/>
  <c r="W147" i="8" s="1"/>
  <c r="L141" i="8" a="1"/>
  <c r="L141" i="8" s="1"/>
  <c r="C16" i="8" s="1"/>
  <c r="AG157" i="8" a="1"/>
  <c r="AG157" i="8" s="1"/>
  <c r="U134" i="8" a="1"/>
  <c r="U134" i="8" s="1"/>
  <c r="AB155" i="8" a="1"/>
  <c r="AB155" i="8" s="1"/>
  <c r="AR146" i="8" a="1"/>
  <c r="AR146" i="8" s="1"/>
  <c r="AA153" i="8" a="1"/>
  <c r="AA153" i="8" s="1"/>
  <c r="AC145" i="8" a="1"/>
  <c r="AC145" i="8" s="1"/>
  <c r="Y141" i="8" a="1"/>
  <c r="Y141" i="8" s="1"/>
  <c r="K139" i="8" a="1"/>
  <c r="K139" i="8" s="1"/>
  <c r="B14" i="8" s="1"/>
  <c r="T164" i="8" a="1"/>
  <c r="T164" i="8" s="1"/>
  <c r="S139" i="8" a="1"/>
  <c r="S139" i="8" s="1"/>
  <c r="AQ130" i="8" a="1"/>
  <c r="AQ130" i="8" s="1"/>
  <c r="U146" i="8" a="1"/>
  <c r="U146" i="8" s="1"/>
  <c r="AO130" i="8" a="1"/>
  <c r="AO130" i="8" s="1"/>
  <c r="K150" i="8" a="1"/>
  <c r="K150" i="8" s="1"/>
  <c r="B25" i="8" s="1"/>
  <c r="Z163" i="8" a="1"/>
  <c r="Z163" i="8" s="1"/>
  <c r="M160" i="8" a="1"/>
  <c r="M160" i="8" s="1"/>
  <c r="D35" i="8" s="1"/>
  <c r="E35" i="8" s="1"/>
  <c r="AQ147" i="8" a="1"/>
  <c r="AQ147" i="8" s="1"/>
  <c r="U140" i="8" a="1"/>
  <c r="U140" i="8" s="1"/>
  <c r="U158" i="8" a="1"/>
  <c r="U158" i="8" s="1"/>
  <c r="AS157" i="8" a="1"/>
  <c r="AS157" i="8" s="1"/>
  <c r="K140" i="8" a="1"/>
  <c r="K140" i="8" s="1"/>
  <c r="B15" i="8" s="1"/>
  <c r="L150" i="8" a="1"/>
  <c r="L150" i="8" s="1"/>
  <c r="C25" i="8" s="1"/>
  <c r="AK164" i="8" a="1"/>
  <c r="AK164" i="8" s="1"/>
  <c r="AB139" i="8" a="1"/>
  <c r="AB139" i="8" s="1"/>
  <c r="AO160" i="8" a="1"/>
  <c r="AO160" i="8" s="1"/>
  <c r="U131" i="8" a="1"/>
  <c r="U131" i="8" s="1"/>
  <c r="AI162" i="8" a="1"/>
  <c r="AI162" i="8" s="1"/>
  <c r="AF143" i="8" a="1"/>
  <c r="AF143" i="8" s="1"/>
  <c r="AE136" i="8" a="1"/>
  <c r="AE136" i="8" s="1"/>
  <c r="AQ134" i="8" a="1"/>
  <c r="AQ134" i="8" s="1"/>
  <c r="X132" i="8" a="1"/>
  <c r="X132" i="8" s="1"/>
  <c r="AO141" i="8" a="1"/>
  <c r="AO141" i="8" s="1"/>
  <c r="W149" i="8" a="1"/>
  <c r="W149" i="8" s="1"/>
  <c r="AH149" i="8" a="1"/>
  <c r="AH149" i="8" s="1"/>
  <c r="AQ133" i="8" a="1"/>
  <c r="AQ133" i="8" s="1"/>
  <c r="R165" i="8" a="1"/>
  <c r="R165" i="8" s="1"/>
  <c r="AP135" i="8" a="1"/>
  <c r="AP135" i="8" s="1"/>
  <c r="AS140" i="8" a="1"/>
  <c r="AS140" i="8" s="1"/>
  <c r="AJ143" i="8" a="1"/>
  <c r="AJ143" i="8" s="1"/>
  <c r="S146" i="8" a="1"/>
  <c r="S146" i="8" s="1"/>
  <c r="T160" i="8" a="1"/>
  <c r="T160" i="8" s="1"/>
  <c r="U165" i="8" a="1"/>
  <c r="U165" i="8" s="1"/>
  <c r="S156" i="8" a="1"/>
  <c r="S156" i="8" s="1"/>
  <c r="AD154" i="8" a="1"/>
  <c r="AD154" i="8" s="1"/>
  <c r="AD141" i="8" a="1"/>
  <c r="AD141" i="8" s="1"/>
  <c r="AA150" i="8" a="1"/>
  <c r="AA150" i="8" s="1"/>
  <c r="V153" i="8" a="1"/>
  <c r="V153" i="8" s="1"/>
  <c r="L231" i="8" a="1"/>
  <c r="L231" i="8" s="1"/>
  <c r="AD253" i="8" a="1"/>
  <c r="AD253" i="8" s="1"/>
  <c r="T28" i="10" s="1"/>
  <c r="AR264" i="8" a="1"/>
  <c r="AR264" i="8" s="1"/>
  <c r="AH45" i="10" s="1"/>
  <c r="AH264" i="8" a="1"/>
  <c r="AH264" i="8" s="1"/>
  <c r="X45" i="10" s="1"/>
  <c r="AC266" i="8" a="1"/>
  <c r="AC266" i="8" s="1"/>
  <c r="S47" i="10" s="1"/>
  <c r="AS235" i="8" a="1"/>
  <c r="AS235" i="8" s="1"/>
  <c r="AI10" i="10" s="1"/>
  <c r="X245" i="8" a="1"/>
  <c r="X245" i="8" s="1"/>
  <c r="N20" i="10" s="1"/>
  <c r="S264" i="8" a="1"/>
  <c r="S264" i="8" s="1"/>
  <c r="I45" i="10" s="1"/>
  <c r="AD235" i="8" a="1"/>
  <c r="AD235" i="8" s="1"/>
  <c r="T10" i="10" s="1"/>
  <c r="M267" i="8" a="1"/>
  <c r="M267" i="8" s="1"/>
  <c r="AC257" i="8" a="1"/>
  <c r="AC257" i="8" s="1"/>
  <c r="S38" i="10" s="1"/>
  <c r="M266" i="8" a="1"/>
  <c r="M266" i="8" s="1"/>
  <c r="C47" i="10" s="1"/>
  <c r="D47" i="10" s="1"/>
  <c r="AB238" i="8" a="1"/>
  <c r="AB238" i="8" s="1"/>
  <c r="R13" i="10" s="1"/>
  <c r="V256" i="8" a="1"/>
  <c r="V256" i="8" s="1"/>
  <c r="L37" i="10" s="1"/>
  <c r="M256" i="8" a="1"/>
  <c r="M256" i="8" s="1"/>
  <c r="C37" i="10" s="1"/>
  <c r="D37" i="10" s="1"/>
  <c r="X259" i="8" a="1"/>
  <c r="X259" i="8" s="1"/>
  <c r="N40" i="10" s="1"/>
  <c r="Y240" i="8" a="1"/>
  <c r="Y240" i="8" s="1"/>
  <c r="O15" i="10" s="1"/>
  <c r="T235" i="8" a="1"/>
  <c r="T235" i="8" s="1"/>
  <c r="J10" i="10" s="1"/>
  <c r="AK232" i="8" a="1"/>
  <c r="AK232" i="8" s="1"/>
  <c r="AA7" i="10" s="1"/>
  <c r="L238" i="8" a="1"/>
  <c r="L238" i="8" s="1"/>
  <c r="B13" i="10" s="1"/>
  <c r="U265" i="8" a="1"/>
  <c r="U265" i="8" s="1"/>
  <c r="K46" i="10" s="1"/>
  <c r="AB245" i="8" a="1"/>
  <c r="AB245" i="8" s="1"/>
  <c r="R20" i="10" s="1"/>
  <c r="AE243" i="8" a="1"/>
  <c r="AE243" i="8" s="1"/>
  <c r="U18" i="10" s="1"/>
  <c r="AJ236" i="8" a="1"/>
  <c r="AJ236" i="8" s="1"/>
  <c r="Z11" i="10" s="1"/>
  <c r="AH234" i="8" a="1"/>
  <c r="AH234" i="8" s="1"/>
  <c r="X9" i="10" s="1"/>
  <c r="AH263" i="8" a="1"/>
  <c r="AH263" i="8" s="1"/>
  <c r="X44" i="10" s="1"/>
  <c r="L249" i="8" a="1"/>
  <c r="L249" i="8" s="1"/>
  <c r="B24" i="10" s="1"/>
  <c r="AF255" i="8" a="1"/>
  <c r="AF255" i="8" s="1"/>
  <c r="V36" i="10" s="1"/>
  <c r="AH256" i="8" a="1"/>
  <c r="AH256" i="8" s="1"/>
  <c r="X37" i="10" s="1"/>
  <c r="AO232" i="8" a="1"/>
  <c r="AO232" i="8" s="1"/>
  <c r="AE7" i="10" s="1"/>
  <c r="Y232" i="8" a="1"/>
  <c r="Y232" i="8" s="1"/>
  <c r="O7" i="10" s="1"/>
  <c r="AG247" i="8" a="1"/>
  <c r="AG247" i="8" s="1"/>
  <c r="W22" i="10" s="1"/>
  <c r="W244" i="8" a="1"/>
  <c r="W244" i="8" s="1"/>
  <c r="M19" i="10" s="1"/>
  <c r="W239" i="8" a="1"/>
  <c r="W239" i="8" s="1"/>
  <c r="M14" i="10" s="1"/>
  <c r="AE246" i="8" a="1"/>
  <c r="AE246" i="8" s="1"/>
  <c r="U21" i="10" s="1"/>
  <c r="K257" i="8" a="1"/>
  <c r="K257" i="8" s="1"/>
  <c r="AC259" i="8" a="1"/>
  <c r="AC259" i="8" s="1"/>
  <c r="S40" i="10" s="1"/>
  <c r="AE264" i="8" a="1"/>
  <c r="AE264" i="8" s="1"/>
  <c r="U45" i="10" s="1"/>
  <c r="AK248" i="8" a="1"/>
  <c r="AK248" i="8" s="1"/>
  <c r="AA23" i="10" s="1"/>
  <c r="AD262" i="8" a="1"/>
  <c r="AD262" i="8" s="1"/>
  <c r="T43" i="10" s="1"/>
  <c r="Z263" i="8" a="1"/>
  <c r="Z263" i="8" s="1"/>
  <c r="P44" i="10" s="1"/>
  <c r="AJ247" i="8" a="1"/>
  <c r="AJ247" i="8" s="1"/>
  <c r="Z22" i="10" s="1"/>
  <c r="AK242" i="8" a="1"/>
  <c r="AK242" i="8" s="1"/>
  <c r="AA17" i="10" s="1"/>
  <c r="AO264" i="8" a="1"/>
  <c r="AO264" i="8" s="1"/>
  <c r="AE45" i="10" s="1"/>
  <c r="AO262" i="8" a="1"/>
  <c r="AO262" i="8" s="1"/>
  <c r="AE43" i="10" s="1"/>
  <c r="AM259" i="8" a="1"/>
  <c r="AM259" i="8" s="1"/>
  <c r="AC40" i="10" s="1"/>
  <c r="AH235" i="8" a="1"/>
  <c r="AH235" i="8" s="1"/>
  <c r="X10" i="10" s="1"/>
  <c r="M239" i="8" a="1"/>
  <c r="M239" i="8" s="1"/>
  <c r="C14" i="10" s="1"/>
  <c r="D14" i="10" s="1"/>
  <c r="T239" i="8" a="1"/>
  <c r="T239" i="8" s="1"/>
  <c r="J14" i="10" s="1"/>
  <c r="AF261" i="8" a="1"/>
  <c r="AF261" i="8" s="1"/>
  <c r="V42" i="10" s="1"/>
  <c r="AB263" i="8" a="1"/>
  <c r="AB263" i="8" s="1"/>
  <c r="R44" i="10" s="1"/>
  <c r="AN252" i="8" a="1"/>
  <c r="AN252" i="8" s="1"/>
  <c r="AD27" i="10" s="1"/>
  <c r="AR261" i="8" a="1"/>
  <c r="AR261" i="8" s="1"/>
  <c r="AH42" i="10" s="1"/>
  <c r="K242" i="8" a="1"/>
  <c r="K242" i="8" s="1"/>
  <c r="R241" i="8" a="1"/>
  <c r="R241" i="8" s="1"/>
  <c r="H16" i="10" s="1"/>
  <c r="AF257" i="8" a="1"/>
  <c r="AF257" i="8" s="1"/>
  <c r="V38" i="10" s="1"/>
  <c r="AB234" i="8" a="1"/>
  <c r="AB234" i="8" s="1"/>
  <c r="R9" i="10" s="1"/>
  <c r="AB250" i="8" a="1"/>
  <c r="AB250" i="8" s="1"/>
  <c r="R25" i="10" s="1"/>
  <c r="X252" i="8" a="1"/>
  <c r="X252" i="8" s="1"/>
  <c r="N27" i="10" s="1"/>
  <c r="AE239" i="8" a="1"/>
  <c r="AE239" i="8" s="1"/>
  <c r="U14" i="10" s="1"/>
  <c r="S258" i="8" a="1"/>
  <c r="S258" i="8" s="1"/>
  <c r="I39" i="10" s="1"/>
  <c r="AS240" i="8" a="1"/>
  <c r="AS240" i="8" s="1"/>
  <c r="AI15" i="10" s="1"/>
  <c r="AE236" i="8" a="1"/>
  <c r="AE236" i="8" s="1"/>
  <c r="U11" i="10" s="1"/>
  <c r="AG236" i="8" a="1"/>
  <c r="AG236" i="8" s="1"/>
  <c r="W11" i="10" s="1"/>
  <c r="AL267" i="8" a="1"/>
  <c r="AL267" i="8" s="1"/>
  <c r="T255" i="8" a="1"/>
  <c r="T255" i="8" s="1"/>
  <c r="J36" i="10" s="1"/>
  <c r="AS245" i="8" a="1"/>
  <c r="AS245" i="8" s="1"/>
  <c r="AI20" i="10" s="1"/>
  <c r="K265" i="8" a="1"/>
  <c r="K265" i="8" s="1"/>
  <c r="S263" i="8" a="1"/>
  <c r="S263" i="8" s="1"/>
  <c r="I44" i="10" s="1"/>
  <c r="AD244" i="8" a="1"/>
  <c r="AD244" i="8" s="1"/>
  <c r="T19" i="10" s="1"/>
  <c r="U261" i="8" a="1"/>
  <c r="U261" i="8" s="1"/>
  <c r="K42" i="10" s="1"/>
  <c r="M261" i="8" a="1"/>
  <c r="M261" i="8" s="1"/>
  <c r="C42" i="10" s="1"/>
  <c r="D42" i="10" s="1"/>
  <c r="AN264" i="8" a="1"/>
  <c r="AN264" i="8" s="1"/>
  <c r="AD45" i="10" s="1"/>
  <c r="AA239" i="8" a="1"/>
  <c r="AA239" i="8" s="1"/>
  <c r="Q14" i="10" s="1"/>
  <c r="X232" i="8" a="1"/>
  <c r="X232" i="8" s="1"/>
  <c r="N7" i="10" s="1"/>
  <c r="AL241" i="8" a="1"/>
  <c r="AL241" i="8" s="1"/>
  <c r="AB16" i="10" s="1"/>
  <c r="AA253" i="8" a="1"/>
  <c r="AA253" i="8" s="1"/>
  <c r="Q28" i="10" s="1"/>
  <c r="AF259" i="8" a="1"/>
  <c r="AF259" i="8" s="1"/>
  <c r="V40" i="10" s="1"/>
  <c r="AB241" i="8" a="1"/>
  <c r="AB241" i="8" s="1"/>
  <c r="R16" i="10" s="1"/>
  <c r="AO244" i="8" a="1"/>
  <c r="AO244" i="8" s="1"/>
  <c r="AE19" i="10" s="1"/>
  <c r="AR257" i="8" a="1"/>
  <c r="AR257" i="8" s="1"/>
  <c r="AH38" i="10" s="1"/>
  <c r="AI238" i="8" a="1"/>
  <c r="AI238" i="8" s="1"/>
  <c r="Y13" i="10" s="1"/>
  <c r="AO236" i="8" a="1"/>
  <c r="AO236" i="8" s="1"/>
  <c r="AE11" i="10" s="1"/>
  <c r="V240" i="8" a="1"/>
  <c r="V240" i="8" s="1"/>
  <c r="L15" i="10" s="1"/>
  <c r="AC242" i="8" a="1"/>
  <c r="AC242" i="8" s="1"/>
  <c r="S17" i="10" s="1"/>
  <c r="K253" i="8" a="1"/>
  <c r="K253" i="8" s="1"/>
  <c r="Z252" i="8" a="1"/>
  <c r="Z252" i="8" s="1"/>
  <c r="P27" i="10" s="1"/>
  <c r="AB262" i="8" a="1"/>
  <c r="AB262" i="8" s="1"/>
  <c r="R43" i="10" s="1"/>
  <c r="AB257" i="8" a="1"/>
  <c r="AB257" i="8" s="1"/>
  <c r="R38" i="10" s="1"/>
  <c r="AF260" i="8" a="1"/>
  <c r="AF260" i="8" s="1"/>
  <c r="V41" i="10" s="1"/>
  <c r="AD265" i="8" a="1"/>
  <c r="AD265" i="8" s="1"/>
  <c r="T46" i="10" s="1"/>
  <c r="S261" i="8" a="1"/>
  <c r="S261" i="8" s="1"/>
  <c r="I42" i="10" s="1"/>
  <c r="AG261" i="8" a="1"/>
  <c r="AG261" i="8" s="1"/>
  <c r="W42" i="10" s="1"/>
  <c r="AG259" i="8" a="1"/>
  <c r="AG259" i="8" s="1"/>
  <c r="W40" i="10" s="1"/>
  <c r="AD256" i="8" a="1"/>
  <c r="AD256" i="8" s="1"/>
  <c r="T37" i="10" s="1"/>
  <c r="M242" i="8" a="1"/>
  <c r="M242" i="8" s="1"/>
  <c r="C17" i="10" s="1"/>
  <c r="D17" i="10" s="1"/>
  <c r="AE251" i="8" a="1"/>
  <c r="AE251" i="8" s="1"/>
  <c r="U26" i="10" s="1"/>
  <c r="L241" i="8" a="1"/>
  <c r="L241" i="8" s="1"/>
  <c r="B16" i="10" s="1"/>
  <c r="V232" i="8" a="1"/>
  <c r="V232" i="8" s="1"/>
  <c r="L7" i="10" s="1"/>
  <c r="AP239" i="8" a="1"/>
  <c r="AP239" i="8" s="1"/>
  <c r="AF14" i="10" s="1"/>
  <c r="Y247" i="8" a="1"/>
  <c r="Y247" i="8" s="1"/>
  <c r="O22" i="10" s="1"/>
  <c r="AI239" i="8" a="1"/>
  <c r="AI239" i="8" s="1"/>
  <c r="Y14" i="10" s="1"/>
  <c r="W253" i="8" a="1"/>
  <c r="W253" i="8" s="1"/>
  <c r="M28" i="10" s="1"/>
  <c r="T237" i="8" a="1"/>
  <c r="T237" i="8" s="1"/>
  <c r="J12" i="10" s="1"/>
  <c r="AD250" i="8" a="1"/>
  <c r="AD250" i="8" s="1"/>
  <c r="T25" i="10" s="1"/>
  <c r="V251" i="8" a="1"/>
  <c r="V251" i="8" s="1"/>
  <c r="L26" i="10" s="1"/>
  <c r="AG255" i="8" a="1"/>
  <c r="AG255" i="8" s="1"/>
  <c r="W36" i="10" s="1"/>
  <c r="AA265" i="8" a="1"/>
  <c r="AA265" i="8" s="1"/>
  <c r="Q46" i="10" s="1"/>
  <c r="AK266" i="8" a="1"/>
  <c r="AK266" i="8" s="1"/>
  <c r="AA47" i="10" s="1"/>
  <c r="AR232" i="8" a="1"/>
  <c r="AR232" i="8" s="1"/>
  <c r="AH7" i="10" s="1"/>
  <c r="R263" i="8" a="1"/>
  <c r="R263" i="8" s="1"/>
  <c r="H44" i="10" s="1"/>
  <c r="X267" i="8" a="1"/>
  <c r="X267" i="8" s="1"/>
  <c r="K246" i="8" a="1"/>
  <c r="K246" i="8" s="1"/>
  <c r="X235" i="8" a="1"/>
  <c r="X235" i="8" s="1"/>
  <c r="N10" i="10" s="1"/>
  <c r="S259" i="8" a="1"/>
  <c r="S259" i="8" s="1"/>
  <c r="I40" i="10" s="1"/>
  <c r="AL259" i="8" a="1"/>
  <c r="AL259" i="8" s="1"/>
  <c r="AB40" i="10" s="1"/>
  <c r="AN232" i="8" a="1"/>
  <c r="AN232" i="8" s="1"/>
  <c r="AD7" i="10" s="1"/>
  <c r="AL232" i="8" a="1"/>
  <c r="AL232" i="8" s="1"/>
  <c r="AB7" i="10" s="1"/>
  <c r="AO247" i="8" a="1"/>
  <c r="AO247" i="8" s="1"/>
  <c r="AE22" i="10" s="1"/>
  <c r="AO233" i="8" a="1"/>
  <c r="AO233" i="8" s="1"/>
  <c r="AE8" i="10" s="1"/>
  <c r="T233" i="8" a="1"/>
  <c r="T233" i="8" s="1"/>
  <c r="J8" i="10" s="1"/>
  <c r="AO243" i="8" a="1"/>
  <c r="AO243" i="8" s="1"/>
  <c r="AE18" i="10" s="1"/>
  <c r="W262" i="8" a="1"/>
  <c r="W262" i="8" s="1"/>
  <c r="M43" i="10" s="1"/>
  <c r="AM265" i="8" a="1"/>
  <c r="AM265" i="8" s="1"/>
  <c r="AC46" i="10" s="1"/>
  <c r="V266" i="8" a="1"/>
  <c r="V266" i="8" s="1"/>
  <c r="L47" i="10" s="1"/>
  <c r="AG265" i="8" a="1"/>
  <c r="AG265" i="8" s="1"/>
  <c r="W46" i="10" s="1"/>
  <c r="AM233" i="8" a="1"/>
  <c r="AM233" i="8" s="1"/>
  <c r="AC8" i="10" s="1"/>
  <c r="Y262" i="8" a="1"/>
  <c r="Y262" i="8" s="1"/>
  <c r="O43" i="10" s="1"/>
  <c r="AO252" i="8" a="1"/>
  <c r="AO252" i="8" s="1"/>
  <c r="AE27" i="10" s="1"/>
  <c r="AL262" i="8" a="1"/>
  <c r="AL262" i="8" s="1"/>
  <c r="AB43" i="10" s="1"/>
  <c r="Y238" i="8" a="1"/>
  <c r="Y238" i="8" s="1"/>
  <c r="O13" i="10" s="1"/>
  <c r="AM236" i="8" a="1"/>
  <c r="AM236" i="8" s="1"/>
  <c r="AC11" i="10" s="1"/>
  <c r="U237" i="8" a="1"/>
  <c r="U237" i="8" s="1"/>
  <c r="K12" i="10" s="1"/>
  <c r="AM264" i="8" a="1"/>
  <c r="AM264" i="8" s="1"/>
  <c r="AC45" i="10" s="1"/>
  <c r="AC256" i="8" a="1"/>
  <c r="AC256" i="8" s="1"/>
  <c r="S37" i="10" s="1"/>
  <c r="AE238" i="8" a="1"/>
  <c r="AE238" i="8" s="1"/>
  <c r="U13" i="10" s="1"/>
  <c r="AJ259" i="8" a="1"/>
  <c r="AJ259" i="8" s="1"/>
  <c r="Z40" i="10" s="1"/>
  <c r="AJ257" i="8" a="1"/>
  <c r="AJ257" i="8" s="1"/>
  <c r="Z38" i="10" s="1"/>
  <c r="AS244" i="8" a="1"/>
  <c r="AS244" i="8" s="1"/>
  <c r="AI19" i="10" s="1"/>
  <c r="AQ266" i="8" a="1"/>
  <c r="AQ266" i="8" s="1"/>
  <c r="AG47" i="10" s="1"/>
  <c r="AG258" i="8" a="1"/>
  <c r="AG258" i="8" s="1"/>
  <c r="W39" i="10" s="1"/>
  <c r="AM260" i="8" a="1"/>
  <c r="AM260" i="8" s="1"/>
  <c r="AC41" i="10" s="1"/>
  <c r="K264" i="8" a="1"/>
  <c r="K264" i="8" s="1"/>
  <c r="AI231" i="8" a="1"/>
  <c r="AI231" i="8" s="1"/>
  <c r="AG254" i="8" a="1"/>
  <c r="AG254" i="8" s="1"/>
  <c r="W29" i="10" s="1"/>
  <c r="AN259" i="8" a="1"/>
  <c r="AN259" i="8" s="1"/>
  <c r="AD40" i="10" s="1"/>
  <c r="AE241" i="8" a="1"/>
  <c r="AE241" i="8" s="1"/>
  <c r="U16" i="10" s="1"/>
  <c r="T241" i="8" a="1"/>
  <c r="T241" i="8" s="1"/>
  <c r="J16" i="10" s="1"/>
  <c r="V262" i="8" a="1"/>
  <c r="V262" i="8" s="1"/>
  <c r="L43" i="10" s="1"/>
  <c r="AK233" i="8" a="1"/>
  <c r="AK233" i="8" s="1"/>
  <c r="AA8" i="10" s="1"/>
  <c r="S237" i="8" a="1"/>
  <c r="S237" i="8" s="1"/>
  <c r="I12" i="10" s="1"/>
  <c r="Z254" i="8" a="1"/>
  <c r="Z254" i="8" s="1"/>
  <c r="P29" i="10" s="1"/>
  <c r="AE235" i="8" a="1"/>
  <c r="AE235" i="8" s="1"/>
  <c r="U10" i="10" s="1"/>
  <c r="S252" i="8" a="1"/>
  <c r="S252" i="8" s="1"/>
  <c r="I27" i="10" s="1"/>
  <c r="V235" i="8" a="1"/>
  <c r="V235" i="8" s="1"/>
  <c r="L10" i="10" s="1"/>
  <c r="AG238" i="8" a="1"/>
  <c r="AG238" i="8" s="1"/>
  <c r="W13" i="10" s="1"/>
  <c r="AR238" i="8" a="1"/>
  <c r="AR238" i="8" s="1"/>
  <c r="AH13" i="10" s="1"/>
  <c r="AN238" i="8" a="1"/>
  <c r="AN238" i="8" s="1"/>
  <c r="AD13" i="10" s="1"/>
  <c r="AB264" i="8" a="1"/>
  <c r="AB264" i="8" s="1"/>
  <c r="R45" i="10" s="1"/>
  <c r="V248" i="8" a="1"/>
  <c r="V248" i="8" s="1"/>
  <c r="L23" i="10" s="1"/>
  <c r="AM232" i="8" a="1"/>
  <c r="AM232" i="8" s="1"/>
  <c r="AC7" i="10" s="1"/>
  <c r="X261" i="8" a="1"/>
  <c r="X261" i="8" s="1"/>
  <c r="N42" i="10" s="1"/>
  <c r="AR245" i="8" a="1"/>
  <c r="AR245" i="8" s="1"/>
  <c r="AH20" i="10" s="1"/>
  <c r="X233" i="8" a="1"/>
  <c r="X233" i="8" s="1"/>
  <c r="N8" i="10" s="1"/>
  <c r="X234" i="8" a="1"/>
  <c r="X234" i="8" s="1"/>
  <c r="N9" i="10" s="1"/>
  <c r="L232" i="8" a="1"/>
  <c r="L232" i="8" s="1"/>
  <c r="B7" i="10" s="1"/>
  <c r="AJ261" i="8" a="1"/>
  <c r="AJ261" i="8" s="1"/>
  <c r="Z42" i="10" s="1"/>
  <c r="Z249" i="8" a="1"/>
  <c r="Z249" i="8" s="1"/>
  <c r="P24" i="10" s="1"/>
  <c r="S253" i="8" a="1"/>
  <c r="S253" i="8" s="1"/>
  <c r="I28" i="10" s="1"/>
  <c r="AG264" i="8" a="1"/>
  <c r="AG264" i="8" s="1"/>
  <c r="W45" i="10" s="1"/>
  <c r="V253" i="8" a="1"/>
  <c r="V253" i="8" s="1"/>
  <c r="L28" i="10" s="1"/>
  <c r="Y249" i="8" a="1"/>
  <c r="Y249" i="8" s="1"/>
  <c r="O24" i="10" s="1"/>
  <c r="AR235" i="8" a="1"/>
  <c r="AR235" i="8" s="1"/>
  <c r="AH10" i="10" s="1"/>
  <c r="AM239" i="8" a="1"/>
  <c r="AM239" i="8" s="1"/>
  <c r="AC14" i="10" s="1"/>
  <c r="Z247" i="8" a="1"/>
  <c r="Z247" i="8" s="1"/>
  <c r="P22" i="10" s="1"/>
  <c r="AP259" i="8" a="1"/>
  <c r="AP259" i="8" s="1"/>
  <c r="AF40" i="10" s="1"/>
  <c r="L264" i="8" a="1"/>
  <c r="L264" i="8" s="1"/>
  <c r="B45" i="10" s="1"/>
  <c r="A45" i="10" s="1"/>
  <c r="S256" i="8" a="1"/>
  <c r="S256" i="8" s="1"/>
  <c r="I37" i="10" s="1"/>
  <c r="AR239" i="8" a="1"/>
  <c r="AR239" i="8" s="1"/>
  <c r="AH14" i="10" s="1"/>
  <c r="K233" i="8" a="1"/>
  <c r="K233" i="8" s="1"/>
  <c r="AB231" i="8" a="1"/>
  <c r="AB231" i="8" s="1"/>
  <c r="AP265" i="8" a="1"/>
  <c r="AP265" i="8" s="1"/>
  <c r="AF46" i="10" s="1"/>
  <c r="Y236" i="8" a="1"/>
  <c r="Y236" i="8" s="1"/>
  <c r="O11" i="10" s="1"/>
  <c r="AH262" i="8" a="1"/>
  <c r="AH262" i="8" s="1"/>
  <c r="X43" i="10" s="1"/>
  <c r="M255" i="8" a="1"/>
  <c r="M255" i="8" s="1"/>
  <c r="C36" i="10" s="1"/>
  <c r="D36" i="10" s="1"/>
  <c r="W257" i="8" a="1"/>
  <c r="W257" i="8" s="1"/>
  <c r="M38" i="10" s="1"/>
  <c r="AN239" i="8" a="1"/>
  <c r="AN239" i="8" s="1"/>
  <c r="AD14" i="10" s="1"/>
  <c r="AM235" i="8" a="1"/>
  <c r="AM235" i="8" s="1"/>
  <c r="AC10" i="10" s="1"/>
  <c r="AF234" i="8" a="1"/>
  <c r="AF234" i="8" s="1"/>
  <c r="V9" i="10" s="1"/>
  <c r="AH247" i="8" a="1"/>
  <c r="AH247" i="8" s="1"/>
  <c r="X22" i="10" s="1"/>
  <c r="AS258" i="8" a="1"/>
  <c r="AS258" i="8" s="1"/>
  <c r="AI39" i="10" s="1"/>
  <c r="U260" i="8" a="1"/>
  <c r="U260" i="8" s="1"/>
  <c r="K41" i="10" s="1"/>
  <c r="U231" i="8" a="1"/>
  <c r="U231" i="8" s="1"/>
  <c r="Y245" i="8" a="1"/>
  <c r="Y245" i="8" s="1"/>
  <c r="O20" i="10" s="1"/>
  <c r="T251" i="8" a="1"/>
  <c r="T251" i="8" s="1"/>
  <c r="J26" i="10" s="1"/>
  <c r="AB254" i="8" a="1"/>
  <c r="AB254" i="8" s="1"/>
  <c r="R29" i="10" s="1"/>
  <c r="AE250" i="8" a="1"/>
  <c r="AE250" i="8" s="1"/>
  <c r="U25" i="10" s="1"/>
  <c r="V234" i="8" a="1"/>
  <c r="V234" i="8" s="1"/>
  <c r="L9" i="10" s="1"/>
  <c r="L267" i="8" a="1"/>
  <c r="L267" i="8" s="1"/>
  <c r="T240" i="8" a="1"/>
  <c r="T240" i="8" s="1"/>
  <c r="J15" i="10" s="1"/>
  <c r="AO248" i="8" a="1"/>
  <c r="AO248" i="8" s="1"/>
  <c r="AE23" i="10" s="1"/>
  <c r="W248" i="8" a="1"/>
  <c r="W248" i="8" s="1"/>
  <c r="M23" i="10" s="1"/>
  <c r="T250" i="8" a="1"/>
  <c r="T250" i="8" s="1"/>
  <c r="J25" i="10" s="1"/>
  <c r="X237" i="8" a="1"/>
  <c r="X237" i="8" s="1"/>
  <c r="N12" i="10" s="1"/>
  <c r="AC244" i="8" a="1"/>
  <c r="AC244" i="8" s="1"/>
  <c r="S19" i="10" s="1"/>
  <c r="S260" i="8" a="1"/>
  <c r="S260" i="8" s="1"/>
  <c r="I41" i="10" s="1"/>
  <c r="AD257" i="8" a="1"/>
  <c r="AD257" i="8" s="1"/>
  <c r="T38" i="10" s="1"/>
  <c r="AN242" i="8" a="1"/>
  <c r="AN242" i="8" s="1"/>
  <c r="AD17" i="10" s="1"/>
  <c r="AE232" i="8" a="1"/>
  <c r="AE232" i="8" s="1"/>
  <c r="U7" i="10" s="1"/>
  <c r="S236" i="8" a="1"/>
  <c r="S236" i="8" s="1"/>
  <c r="I11" i="10" s="1"/>
  <c r="AR244" i="8" a="1"/>
  <c r="AR244" i="8" s="1"/>
  <c r="AH19" i="10" s="1"/>
  <c r="L248" i="8" a="1"/>
  <c r="L248" i="8" s="1"/>
  <c r="B23" i="10" s="1"/>
  <c r="AS256" i="8" a="1"/>
  <c r="AS256" i="8" s="1"/>
  <c r="AI37" i="10" s="1"/>
  <c r="AB249" i="8" a="1"/>
  <c r="AB249" i="8" s="1"/>
  <c r="R24" i="10" s="1"/>
  <c r="AD237" i="8" a="1"/>
  <c r="AD237" i="8" s="1"/>
  <c r="T12" i="10" s="1"/>
  <c r="R248" i="8" a="1"/>
  <c r="R248" i="8" s="1"/>
  <c r="H23" i="10" s="1"/>
  <c r="AK250" i="8" a="1"/>
  <c r="AK250" i="8" s="1"/>
  <c r="AA25" i="10" s="1"/>
  <c r="AQ256" i="8" a="1"/>
  <c r="AQ256" i="8" s="1"/>
  <c r="AG37" i="10" s="1"/>
  <c r="AF250" i="8" a="1"/>
  <c r="AF250" i="8" s="1"/>
  <c r="V25" i="10" s="1"/>
  <c r="AG263" i="8" a="1"/>
  <c r="AG263" i="8" s="1"/>
  <c r="W44" i="10" s="1"/>
  <c r="U262" i="8" a="1"/>
  <c r="U262" i="8" s="1"/>
  <c r="K43" i="10" s="1"/>
  <c r="Y259" i="8" a="1"/>
  <c r="Y259" i="8" s="1"/>
  <c r="O40" i="10" s="1"/>
  <c r="Z262" i="8" a="1"/>
  <c r="Z262" i="8" s="1"/>
  <c r="P43" i="10" s="1"/>
  <c r="AQ264" i="8" a="1"/>
  <c r="AQ264" i="8" s="1"/>
  <c r="AG45" i="10" s="1"/>
  <c r="AM247" i="8" a="1"/>
  <c r="AM247" i="8" s="1"/>
  <c r="AC22" i="10" s="1"/>
  <c r="V265" i="8" a="1"/>
  <c r="V265" i="8" s="1"/>
  <c r="L46" i="10" s="1"/>
  <c r="Z253" i="8" a="1"/>
  <c r="Z253" i="8" s="1"/>
  <c r="P28" i="10" s="1"/>
  <c r="AF236" i="8" a="1"/>
  <c r="AF236" i="8" s="1"/>
  <c r="V11" i="10" s="1"/>
  <c r="AP250" i="8" a="1"/>
  <c r="AP250" i="8" s="1"/>
  <c r="AF25" i="10" s="1"/>
  <c r="AE237" i="8" a="1"/>
  <c r="AE237" i="8" s="1"/>
  <c r="U12" i="10" s="1"/>
  <c r="Y251" i="8" a="1"/>
  <c r="Y251" i="8" s="1"/>
  <c r="O26" i="10" s="1"/>
  <c r="R266" i="8" a="1"/>
  <c r="R266" i="8" s="1"/>
  <c r="H47" i="10" s="1"/>
  <c r="AC267" i="8" a="1"/>
  <c r="AC267" i="8" s="1"/>
  <c r="M231" i="8" a="1"/>
  <c r="M231" i="8" s="1"/>
  <c r="C6" i="10" s="1"/>
  <c r="D6" i="10" s="1"/>
  <c r="R236" i="8" a="1"/>
  <c r="R236" i="8" s="1"/>
  <c r="H11" i="10" s="1"/>
  <c r="U234" i="8" a="1"/>
  <c r="U234" i="8" s="1"/>
  <c r="K9" i="10" s="1"/>
  <c r="AS257" i="8" a="1"/>
  <c r="AS257" i="8" s="1"/>
  <c r="AI38" i="10" s="1"/>
  <c r="AE248" i="8" a="1"/>
  <c r="AE248" i="8" s="1"/>
  <c r="U23" i="10" s="1"/>
  <c r="AO235" i="8" a="1"/>
  <c r="AO235" i="8" s="1"/>
  <c r="AE10" i="10" s="1"/>
  <c r="AD234" i="8" a="1"/>
  <c r="AD234" i="8" s="1"/>
  <c r="T9" i="10" s="1"/>
  <c r="R245" i="8" a="1"/>
  <c r="R245" i="8" s="1"/>
  <c r="H20" i="10" s="1"/>
  <c r="AA259" i="8" a="1"/>
  <c r="AA259" i="8" s="1"/>
  <c r="Q40" i="10" s="1"/>
  <c r="AA236" i="8" a="1"/>
  <c r="AA236" i="8" s="1"/>
  <c r="Q11" i="10" s="1"/>
  <c r="L251" i="8" a="1"/>
  <c r="L251" i="8" s="1"/>
  <c r="B26" i="10" s="1"/>
  <c r="AN256" i="8" a="1"/>
  <c r="AN256" i="8" s="1"/>
  <c r="AD37" i="10" s="1"/>
  <c r="AF256" i="8" a="1"/>
  <c r="AF256" i="8" s="1"/>
  <c r="V37" i="10" s="1"/>
  <c r="X257" i="8" a="1"/>
  <c r="X257" i="8" s="1"/>
  <c r="N38" i="10" s="1"/>
  <c r="T264" i="8" a="1"/>
  <c r="T264" i="8" s="1"/>
  <c r="J45" i="10" s="1"/>
  <c r="AR254" i="8" a="1"/>
  <c r="AR254" i="8" s="1"/>
  <c r="AH29" i="10" s="1"/>
  <c r="S240" i="8" a="1"/>
  <c r="S240" i="8" s="1"/>
  <c r="I15" i="10" s="1"/>
  <c r="AO256" i="8" a="1"/>
  <c r="AO256" i="8" s="1"/>
  <c r="AE37" i="10" s="1"/>
  <c r="AJ253" i="8" a="1"/>
  <c r="AJ253" i="8" s="1"/>
  <c r="Z28" i="10" s="1"/>
  <c r="W265" i="8" a="1"/>
  <c r="W265" i="8" s="1"/>
  <c r="M46" i="10" s="1"/>
  <c r="W260" i="8" a="1"/>
  <c r="W260" i="8" s="1"/>
  <c r="M41" i="10" s="1"/>
  <c r="T261" i="8" a="1"/>
  <c r="T261" i="8" s="1"/>
  <c r="J42" i="10" s="1"/>
  <c r="AI246" i="8" a="1"/>
  <c r="AI246" i="8" s="1"/>
  <c r="Y21" i="10" s="1"/>
  <c r="AA258" i="8" a="1"/>
  <c r="AA258" i="8" s="1"/>
  <c r="Q39" i="10" s="1"/>
  <c r="AL240" i="8" a="1"/>
  <c r="AL240" i="8" s="1"/>
  <c r="AB15" i="10" s="1"/>
  <c r="X236" i="8" a="1"/>
  <c r="X236" i="8" s="1"/>
  <c r="N11" i="10" s="1"/>
  <c r="AE260" i="8" a="1"/>
  <c r="AE260" i="8" s="1"/>
  <c r="U41" i="10" s="1"/>
  <c r="AS242" i="8" a="1"/>
  <c r="AS242" i="8" s="1"/>
  <c r="AI17" i="10" s="1"/>
  <c r="V249" i="8" a="1"/>
  <c r="V249" i="8" s="1"/>
  <c r="L24" i="10" s="1"/>
  <c r="AC239" i="8" a="1"/>
  <c r="AC239" i="8" s="1"/>
  <c r="S14" i="10" s="1"/>
  <c r="Z233" i="8" a="1"/>
  <c r="Z233" i="8" s="1"/>
  <c r="P8" i="10" s="1"/>
  <c r="U235" i="8" a="1"/>
  <c r="U235" i="8" s="1"/>
  <c r="K10" i="10" s="1"/>
  <c r="K259" i="8" a="1"/>
  <c r="K259" i="8" s="1"/>
  <c r="AC247" i="8" a="1"/>
  <c r="AC247" i="8" s="1"/>
  <c r="S22" i="10" s="1"/>
  <c r="W234" i="8" a="1"/>
  <c r="W234" i="8" s="1"/>
  <c r="M9" i="10" s="1"/>
  <c r="R259" i="8" a="1"/>
  <c r="R259" i="8" s="1"/>
  <c r="H40" i="10" s="1"/>
  <c r="Y239" i="8" a="1"/>
  <c r="Y239" i="8" s="1"/>
  <c r="O14" i="10" s="1"/>
  <c r="AA241" i="8" a="1"/>
  <c r="AA241" i="8" s="1"/>
  <c r="Q16" i="10" s="1"/>
  <c r="AL242" i="8" a="1"/>
  <c r="AL242" i="8" s="1"/>
  <c r="AB17" i="10" s="1"/>
  <c r="AM263" i="8" a="1"/>
  <c r="AM263" i="8" s="1"/>
  <c r="AC44" i="10" s="1"/>
  <c r="K247" i="8" a="1"/>
  <c r="K247" i="8" s="1"/>
  <c r="AH260" i="8" a="1"/>
  <c r="AH260" i="8" s="1"/>
  <c r="X41" i="10" s="1"/>
  <c r="AD231" i="8" a="1"/>
  <c r="AD231" i="8" s="1"/>
  <c r="AK231" i="8" a="1"/>
  <c r="AK231" i="8" s="1"/>
  <c r="V254" i="8" a="1"/>
  <c r="V254" i="8" s="1"/>
  <c r="L29" i="10" s="1"/>
  <c r="K252" i="8" a="1"/>
  <c r="K252" i="8" s="1"/>
  <c r="AN265" i="8" a="1"/>
  <c r="AN265" i="8" s="1"/>
  <c r="AD46" i="10" s="1"/>
  <c r="AO246" i="8" a="1"/>
  <c r="AO246" i="8" s="1"/>
  <c r="AE21" i="10" s="1"/>
  <c r="R258" i="8" a="1"/>
  <c r="R258" i="8" s="1"/>
  <c r="H39" i="10" s="1"/>
  <c r="K260" i="8" a="1"/>
  <c r="K260" i="8" s="1"/>
  <c r="U253" i="8" a="1"/>
  <c r="U253" i="8" s="1"/>
  <c r="K28" i="10" s="1"/>
  <c r="S265" i="8" a="1"/>
  <c r="S265" i="8" s="1"/>
  <c r="I46" i="10" s="1"/>
  <c r="AM255" i="8" a="1"/>
  <c r="AM255" i="8" s="1"/>
  <c r="AC36" i="10" s="1"/>
  <c r="AD251" i="8" a="1"/>
  <c r="AD251" i="8" s="1"/>
  <c r="T26" i="10" s="1"/>
  <c r="AH241" i="8" a="1"/>
  <c r="AH241" i="8" s="1"/>
  <c r="X16" i="10" s="1"/>
  <c r="M251" i="8" a="1"/>
  <c r="M251" i="8" s="1"/>
  <c r="C26" i="10" s="1"/>
  <c r="D26" i="10" s="1"/>
  <c r="AB256" i="8" a="1"/>
  <c r="AB256" i="8" s="1"/>
  <c r="R37" i="10" s="1"/>
  <c r="AL253" i="8" a="1"/>
  <c r="AL253" i="8" s="1"/>
  <c r="AB28" i="10" s="1"/>
  <c r="AB237" i="8" a="1"/>
  <c r="AB237" i="8" s="1"/>
  <c r="R12" i="10" s="1"/>
  <c r="AA255" i="8" a="1"/>
  <c r="AA255" i="8" s="1"/>
  <c r="Q36" i="10" s="1"/>
  <c r="S232" i="8" a="1"/>
  <c r="S232" i="8" s="1"/>
  <c r="I7" i="10" s="1"/>
  <c r="X264" i="8" a="1"/>
  <c r="X264" i="8" s="1"/>
  <c r="N45" i="10" s="1"/>
  <c r="K248" i="8" a="1"/>
  <c r="K248" i="8" s="1"/>
  <c r="AA247" i="8" a="1"/>
  <c r="AA247" i="8" s="1"/>
  <c r="Q22" i="10" s="1"/>
  <c r="AB261" i="8" a="1"/>
  <c r="AB261" i="8" s="1"/>
  <c r="R42" i="10" s="1"/>
  <c r="AR256" i="8" a="1"/>
  <c r="AR256" i="8" s="1"/>
  <c r="AH37" i="10" s="1"/>
  <c r="AM241" i="8" a="1"/>
  <c r="AM241" i="8" s="1"/>
  <c r="AC16" i="10" s="1"/>
  <c r="AQ251" i="8" a="1"/>
  <c r="AQ251" i="8" s="1"/>
  <c r="AG26" i="10" s="1"/>
  <c r="AS236" i="8" a="1"/>
  <c r="AS236" i="8" s="1"/>
  <c r="AI11" i="10" s="1"/>
  <c r="M259" i="8" a="1"/>
  <c r="M259" i="8" s="1"/>
  <c r="C40" i="10" s="1"/>
  <c r="D40" i="10" s="1"/>
  <c r="AN235" i="8" a="1"/>
  <c r="AN235" i="8" s="1"/>
  <c r="AD10" i="10" s="1"/>
  <c r="V258" i="8" a="1"/>
  <c r="V258" i="8" s="1"/>
  <c r="L39" i="10" s="1"/>
  <c r="Z240" i="8" a="1"/>
  <c r="Z240" i="8" s="1"/>
  <c r="P15" i="10" s="1"/>
  <c r="AB255" i="8" a="1"/>
  <c r="AB255" i="8" s="1"/>
  <c r="R36" i="10" s="1"/>
  <c r="AK246" i="8" a="1"/>
  <c r="AK246" i="8" s="1"/>
  <c r="AA21" i="10" s="1"/>
  <c r="AS231" i="8" a="1"/>
  <c r="AS231" i="8" s="1"/>
  <c r="S249" i="8" a="1"/>
  <c r="S249" i="8" s="1"/>
  <c r="I24" i="10" s="1"/>
  <c r="U264" i="8" a="1"/>
  <c r="U264" i="8" s="1"/>
  <c r="K45" i="10" s="1"/>
  <c r="AF246" i="8" a="1"/>
  <c r="AF246" i="8" s="1"/>
  <c r="V21" i="10" s="1"/>
  <c r="AQ241" i="8" a="1"/>
  <c r="AQ241" i="8" s="1"/>
  <c r="AG16" i="10" s="1"/>
  <c r="AK249" i="8" a="1"/>
  <c r="AK249" i="8" s="1"/>
  <c r="AA24" i="10" s="1"/>
  <c r="K255" i="8" a="1"/>
  <c r="K255" i="8" s="1"/>
  <c r="AM238" i="8" a="1"/>
  <c r="AM238" i="8" s="1"/>
  <c r="AC13" i="10" s="1"/>
  <c r="AP266" i="8" a="1"/>
  <c r="AP266" i="8" s="1"/>
  <c r="AF47" i="10" s="1"/>
  <c r="T247" i="8" a="1"/>
  <c r="T247" i="8" s="1"/>
  <c r="J22" i="10" s="1"/>
  <c r="AJ243" i="8" a="1"/>
  <c r="AJ243" i="8" s="1"/>
  <c r="Z18" i="10" s="1"/>
  <c r="S235" i="8" a="1"/>
  <c r="S235" i="8" s="1"/>
  <c r="I10" i="10" s="1"/>
  <c r="AE261" i="8" a="1"/>
  <c r="AE261" i="8" s="1"/>
  <c r="U42" i="10" s="1"/>
  <c r="S254" i="8" a="1"/>
  <c r="S254" i="8" s="1"/>
  <c r="I29" i="10" s="1"/>
  <c r="AO238" i="8" a="1"/>
  <c r="AO238" i="8" s="1"/>
  <c r="AE13" i="10" s="1"/>
  <c r="AL238" i="8" a="1"/>
  <c r="AL238" i="8" s="1"/>
  <c r="AB13" i="10" s="1"/>
  <c r="L246" i="8" a="1"/>
  <c r="L246" i="8" s="1"/>
  <c r="B21" i="10" s="1"/>
  <c r="AN243" i="8" a="1"/>
  <c r="AN243" i="8" s="1"/>
  <c r="AD18" i="10" s="1"/>
  <c r="AM242" i="8" a="1"/>
  <c r="AM242" i="8" s="1"/>
  <c r="AC17" i="10" s="1"/>
  <c r="U240" i="8" a="1"/>
  <c r="U240" i="8" s="1"/>
  <c r="K15" i="10" s="1"/>
  <c r="AS237" i="8" a="1"/>
  <c r="AS237" i="8" s="1"/>
  <c r="AI12" i="10" s="1"/>
  <c r="U242" i="8" a="1"/>
  <c r="U242" i="8" s="1"/>
  <c r="K17" i="10" s="1"/>
  <c r="AJ239" i="8" a="1"/>
  <c r="AJ239" i="8" s="1"/>
  <c r="Z14" i="10" s="1"/>
  <c r="W256" i="8" a="1"/>
  <c r="W256" i="8" s="1"/>
  <c r="M37" i="10" s="1"/>
  <c r="AC232" i="8" a="1"/>
  <c r="AC232" i="8" s="1"/>
  <c r="S7" i="10" s="1"/>
  <c r="AM245" i="8" a="1"/>
  <c r="AM245" i="8" s="1"/>
  <c r="AC20" i="10" s="1"/>
  <c r="AL260" i="8" a="1"/>
  <c r="AL260" i="8" s="1"/>
  <c r="AB41" i="10" s="1"/>
  <c r="T234" i="8" a="1"/>
  <c r="T234" i="8" s="1"/>
  <c r="J9" i="10" s="1"/>
  <c r="AR233" i="8" a="1"/>
  <c r="AR233" i="8" s="1"/>
  <c r="AH8" i="10" s="1"/>
  <c r="Z242" i="8" a="1"/>
  <c r="Z242" i="8" s="1"/>
  <c r="P17" i="10" s="1"/>
  <c r="AS239" i="8" a="1"/>
  <c r="AS239" i="8" s="1"/>
  <c r="AI14" i="10" s="1"/>
  <c r="AO261" i="8" a="1"/>
  <c r="AO261" i="8" s="1"/>
  <c r="AE42" i="10" s="1"/>
  <c r="U248" i="8" a="1"/>
  <c r="U248" i="8" s="1"/>
  <c r="K23" i="10" s="1"/>
  <c r="V255" i="8" a="1"/>
  <c r="V255" i="8" s="1"/>
  <c r="L36" i="10" s="1"/>
  <c r="U259" i="8" a="1"/>
  <c r="U259" i="8" s="1"/>
  <c r="K40" i="10" s="1"/>
  <c r="Z265" i="8" a="1"/>
  <c r="Z265" i="8" s="1"/>
  <c r="P46" i="10" s="1"/>
  <c r="Z244" i="8" a="1"/>
  <c r="Z244" i="8" s="1"/>
  <c r="P19" i="10" s="1"/>
  <c r="R254" i="8" a="1"/>
  <c r="R254" i="8" s="1"/>
  <c r="H29" i="10" s="1"/>
  <c r="AJ267" i="8" a="1"/>
  <c r="AJ267" i="8" s="1"/>
  <c r="Y246" i="8" a="1"/>
  <c r="Y246" i="8" s="1"/>
  <c r="O21" i="10" s="1"/>
  <c r="R247" i="8" a="1"/>
  <c r="R247" i="8" s="1"/>
  <c r="H22" i="10" s="1"/>
  <c r="X241" i="8" a="1"/>
  <c r="X241" i="8" s="1"/>
  <c r="N16" i="10" s="1"/>
  <c r="AO259" i="8" a="1"/>
  <c r="AO259" i="8" s="1"/>
  <c r="AE40" i="10" s="1"/>
  <c r="R232" i="8" a="1"/>
  <c r="R232" i="8" s="1"/>
  <c r="H7" i="10" s="1"/>
  <c r="V261" i="8" a="1"/>
  <c r="V261" i="8" s="1"/>
  <c r="L42" i="10" s="1"/>
  <c r="AC245" i="8" a="1"/>
  <c r="AC245" i="8" s="1"/>
  <c r="S20" i="10" s="1"/>
  <c r="Y237" i="8" a="1"/>
  <c r="Y237" i="8" s="1"/>
  <c r="O12" i="10" s="1"/>
  <c r="K238" i="8" a="1"/>
  <c r="K238" i="8" s="1"/>
  <c r="X260" i="8" a="1"/>
  <c r="X260" i="8" s="1"/>
  <c r="N41" i="10" s="1"/>
  <c r="AL236" i="8" a="1"/>
  <c r="AL236" i="8" s="1"/>
  <c r="AB11" i="10" s="1"/>
  <c r="AD243" i="8" a="1"/>
  <c r="AD243" i="8" s="1"/>
  <c r="T18" i="10" s="1"/>
  <c r="AS251" i="8" a="1"/>
  <c r="AS251" i="8" s="1"/>
  <c r="AI26" i="10" s="1"/>
  <c r="AB247" i="8" a="1"/>
  <c r="AB247" i="8" s="1"/>
  <c r="R22" i="10" s="1"/>
  <c r="V242" i="8" a="1"/>
  <c r="V242" i="8" s="1"/>
  <c r="L17" i="10" s="1"/>
  <c r="AO241" i="8" a="1"/>
  <c r="AO241" i="8" s="1"/>
  <c r="AE16" i="10" s="1"/>
  <c r="AD248" i="8" a="1"/>
  <c r="AD248" i="8" s="1"/>
  <c r="T23" i="10" s="1"/>
  <c r="AL266" i="8" a="1"/>
  <c r="AL266" i="8" s="1"/>
  <c r="AB47" i="10" s="1"/>
  <c r="AR243" i="8" a="1"/>
  <c r="AR243" i="8" s="1"/>
  <c r="AH18" i="10" s="1"/>
  <c r="AJ250" i="8" a="1"/>
  <c r="AJ250" i="8" s="1"/>
  <c r="Z25" i="10" s="1"/>
  <c r="AF248" i="8" a="1"/>
  <c r="AF248" i="8" s="1"/>
  <c r="V23" i="10" s="1"/>
  <c r="AO257" i="8" a="1"/>
  <c r="AO257" i="8" s="1"/>
  <c r="AE38" i="10" s="1"/>
  <c r="AL252" i="8" a="1"/>
  <c r="AL252" i="8" s="1"/>
  <c r="AB27" i="10" s="1"/>
  <c r="S246" i="8" a="1"/>
  <c r="S246" i="8" s="1"/>
  <c r="I21" i="10" s="1"/>
  <c r="X243" i="8" a="1"/>
  <c r="X243" i="8" s="1"/>
  <c r="N18" i="10" s="1"/>
  <c r="AP243" i="8" a="1"/>
  <c r="AP243" i="8" s="1"/>
  <c r="AF18" i="10" s="1"/>
  <c r="T266" i="8" a="1"/>
  <c r="T266" i="8" s="1"/>
  <c r="J47" i="10" s="1"/>
  <c r="AG256" i="8" a="1"/>
  <c r="AG256" i="8" s="1"/>
  <c r="W37" i="10" s="1"/>
  <c r="V244" i="8" a="1"/>
  <c r="V244" i="8" s="1"/>
  <c r="L19" i="10" s="1"/>
  <c r="AF258" i="8" a="1"/>
  <c r="AF258" i="8" s="1"/>
  <c r="V39" i="10" s="1"/>
  <c r="AK256" i="8" a="1"/>
  <c r="AK256" i="8" s="1"/>
  <c r="AA37" i="10" s="1"/>
  <c r="AM256" i="8" a="1"/>
  <c r="AM256" i="8" s="1"/>
  <c r="AC37" i="10" s="1"/>
  <c r="V267" i="8" a="1"/>
  <c r="V267" i="8" s="1"/>
  <c r="M248" i="8" a="1"/>
  <c r="M248" i="8" s="1"/>
  <c r="C23" i="10" s="1"/>
  <c r="D23" i="10" s="1"/>
  <c r="AM246" i="8" a="1"/>
  <c r="AM246" i="8" s="1"/>
  <c r="AC21" i="10" s="1"/>
  <c r="AR237" i="8" a="1"/>
  <c r="AR237" i="8" s="1"/>
  <c r="AH12" i="10" s="1"/>
  <c r="AH231" i="8" a="1"/>
  <c r="AH231" i="8" s="1"/>
  <c r="R260" i="8" a="1"/>
  <c r="R260" i="8" s="1"/>
  <c r="H41" i="10" s="1"/>
  <c r="Z266" i="8" a="1"/>
  <c r="Z266" i="8" s="1"/>
  <c r="P47" i="10" s="1"/>
  <c r="AR255" i="8" a="1"/>
  <c r="AR255" i="8" s="1"/>
  <c r="AH36" i="10" s="1"/>
  <c r="AF244" i="8" a="1"/>
  <c r="AF244" i="8" s="1"/>
  <c r="V19" i="10" s="1"/>
  <c r="AN260" i="8" a="1"/>
  <c r="AN260" i="8" s="1"/>
  <c r="AD41" i="10" s="1"/>
  <c r="AM253" i="8" a="1"/>
  <c r="AM253" i="8" s="1"/>
  <c r="AC28" i="10" s="1"/>
  <c r="K249" i="8" a="1"/>
  <c r="K249" i="8" s="1"/>
  <c r="Z241" i="8" a="1"/>
  <c r="Z241" i="8" s="1"/>
  <c r="P16" i="10" s="1"/>
  <c r="X254" i="8" a="1"/>
  <c r="X254" i="8" s="1"/>
  <c r="N29" i="10" s="1"/>
  <c r="AC264" i="8" a="1"/>
  <c r="AC264" i="8" s="1"/>
  <c r="S45" i="10" s="1"/>
  <c r="Y242" i="8" a="1"/>
  <c r="Y242" i="8" s="1"/>
  <c r="O17" i="10" s="1"/>
  <c r="U252" i="8" a="1"/>
  <c r="U252" i="8" s="1"/>
  <c r="K27" i="10" s="1"/>
  <c r="AS243" i="8" a="1"/>
  <c r="AS243" i="8" s="1"/>
  <c r="AI18" i="10" s="1"/>
  <c r="AF265" i="8" a="1"/>
  <c r="AF265" i="8" s="1"/>
  <c r="V46" i="10" s="1"/>
  <c r="AC243" i="8" a="1"/>
  <c r="AC243" i="8" s="1"/>
  <c r="S18" i="10" s="1"/>
  <c r="AI254" i="8" a="1"/>
  <c r="AI254" i="8" s="1"/>
  <c r="Y29" i="10" s="1"/>
  <c r="S231" i="8" a="1"/>
  <c r="S231" i="8" s="1"/>
  <c r="AG241" i="8" a="1"/>
  <c r="AG241" i="8" s="1"/>
  <c r="W16" i="10" s="1"/>
  <c r="AL250" i="8" a="1"/>
  <c r="AL250" i="8" s="1"/>
  <c r="AB25" i="10" s="1"/>
  <c r="AJ264" i="8" a="1"/>
  <c r="AJ264" i="8" s="1"/>
  <c r="Z45" i="10" s="1"/>
  <c r="X258" i="8" a="1"/>
  <c r="X258" i="8" s="1"/>
  <c r="N39" i="10" s="1"/>
  <c r="AK261" i="8" a="1"/>
  <c r="AK261" i="8" s="1"/>
  <c r="AA42" i="10" s="1"/>
  <c r="M241" i="8" a="1"/>
  <c r="M241" i="8" s="1"/>
  <c r="C16" i="10" s="1"/>
  <c r="D16" i="10" s="1"/>
  <c r="M258" i="8" a="1"/>
  <c r="M258" i="8" s="1"/>
  <c r="C39" i="10" s="1"/>
  <c r="D39" i="10" s="1"/>
  <c r="Y253" i="8" a="1"/>
  <c r="Y253" i="8" s="1"/>
  <c r="O28" i="10" s="1"/>
  <c r="T252" i="8" a="1"/>
  <c r="T252" i="8" s="1"/>
  <c r="J27" i="10" s="1"/>
  <c r="X265" i="8" a="1"/>
  <c r="X265" i="8" s="1"/>
  <c r="N46" i="10" s="1"/>
  <c r="Y266" i="8" a="1"/>
  <c r="Y266" i="8" s="1"/>
  <c r="O47" i="10" s="1"/>
  <c r="AQ242" i="8" a="1"/>
  <c r="AQ242" i="8" s="1"/>
  <c r="AG17" i="10" s="1"/>
  <c r="U245" i="8" a="1"/>
  <c r="U245" i="8" s="1"/>
  <c r="K20" i="10" s="1"/>
  <c r="AB252" i="8" a="1"/>
  <c r="AB252" i="8" s="1"/>
  <c r="R27" i="10" s="1"/>
  <c r="AN255" i="8" a="1"/>
  <c r="AN255" i="8" s="1"/>
  <c r="AD36" i="10" s="1"/>
  <c r="Y244" i="8" a="1"/>
  <c r="Y244" i="8" s="1"/>
  <c r="O19" i="10" s="1"/>
  <c r="R253" i="8" a="1"/>
  <c r="R253" i="8" s="1"/>
  <c r="H28" i="10" s="1"/>
  <c r="AQ231" i="8" a="1"/>
  <c r="AQ231" i="8" s="1"/>
  <c r="AR248" i="8" a="1"/>
  <c r="AR248" i="8" s="1"/>
  <c r="AH23" i="10" s="1"/>
  <c r="V239" i="8" a="1"/>
  <c r="V239" i="8" s="1"/>
  <c r="L14" i="10" s="1"/>
  <c r="T238" i="8" a="1"/>
  <c r="T238" i="8" s="1"/>
  <c r="J13" i="10" s="1"/>
  <c r="Z243" i="8" a="1"/>
  <c r="Z243" i="8" s="1"/>
  <c r="P18" i="10" s="1"/>
  <c r="AM254" i="8" a="1"/>
  <c r="AM254" i="8" s="1"/>
  <c r="AC29" i="10" s="1"/>
  <c r="AN236" i="8" a="1"/>
  <c r="AN236" i="8" s="1"/>
  <c r="AD11" i="10" s="1"/>
  <c r="AF252" i="8" a="1"/>
  <c r="AF252" i="8" s="1"/>
  <c r="V27" i="10" s="1"/>
  <c r="AC253" i="8" a="1"/>
  <c r="AC253" i="8" s="1"/>
  <c r="S28" i="10" s="1"/>
  <c r="M260" i="8" a="1"/>
  <c r="M260" i="8" s="1"/>
  <c r="C41" i="10" s="1"/>
  <c r="D41" i="10" s="1"/>
  <c r="R234" i="8" a="1"/>
  <c r="R234" i="8" s="1"/>
  <c r="H9" i="10" s="1"/>
  <c r="M262" i="8" a="1"/>
  <c r="M262" i="8" s="1"/>
  <c r="C43" i="10" s="1"/>
  <c r="D43" i="10" s="1"/>
  <c r="AN241" i="8" a="1"/>
  <c r="AN241" i="8" s="1"/>
  <c r="AD16" i="10" s="1"/>
  <c r="AS261" i="8" a="1"/>
  <c r="AS261" i="8" s="1"/>
  <c r="AI42" i="10" s="1"/>
  <c r="AF237" i="8" a="1"/>
  <c r="AF237" i="8" s="1"/>
  <c r="V12" i="10" s="1"/>
  <c r="AP262" i="8" a="1"/>
  <c r="AP262" i="8" s="1"/>
  <c r="AF43" i="10" s="1"/>
  <c r="L237" i="8" a="1"/>
  <c r="L237" i="8" s="1"/>
  <c r="B12" i="10" s="1"/>
  <c r="AJ254" i="8" a="1"/>
  <c r="AJ254" i="8" s="1"/>
  <c r="Z29" i="10" s="1"/>
  <c r="V260" i="8" a="1"/>
  <c r="V260" i="8" s="1"/>
  <c r="L41" i="10" s="1"/>
  <c r="U250" i="8" a="1"/>
  <c r="U250" i="8" s="1"/>
  <c r="K25" i="10" s="1"/>
  <c r="AK264" i="8" a="1"/>
  <c r="AK264" i="8" s="1"/>
  <c r="AA45" i="10" s="1"/>
  <c r="Z237" i="8" a="1"/>
  <c r="Z237" i="8" s="1"/>
  <c r="P12" i="10" s="1"/>
  <c r="K241" i="8" a="1"/>
  <c r="K241" i="8" s="1"/>
  <c r="AH238" i="8" a="1"/>
  <c r="AH238" i="8" s="1"/>
  <c r="X13" i="10" s="1"/>
  <c r="AS241" i="8" a="1"/>
  <c r="AS241" i="8" s="1"/>
  <c r="AI16" i="10" s="1"/>
  <c r="S239" i="8" a="1"/>
  <c r="S239" i="8" s="1"/>
  <c r="I14" i="10" s="1"/>
  <c r="K237" i="8" a="1"/>
  <c r="K237" i="8" s="1"/>
  <c r="AO240" i="8" a="1"/>
  <c r="AO240" i="8" s="1"/>
  <c r="AE15" i="10" s="1"/>
  <c r="AI252" i="8" a="1"/>
  <c r="AI252" i="8" s="1"/>
  <c r="Y27" i="10" s="1"/>
  <c r="AN251" i="8" a="1"/>
  <c r="AN251" i="8" s="1"/>
  <c r="AD26" i="10" s="1"/>
  <c r="AG257" i="8" a="1"/>
  <c r="AG257" i="8" s="1"/>
  <c r="W38" i="10" s="1"/>
  <c r="AH232" i="8" a="1"/>
  <c r="AH232" i="8" s="1"/>
  <c r="X7" i="10" s="1"/>
  <c r="AD233" i="8" a="1"/>
  <c r="AD233" i="8" s="1"/>
  <c r="T8" i="10" s="1"/>
  <c r="U241" i="8" a="1"/>
  <c r="U241" i="8" s="1"/>
  <c r="K16" i="10" s="1"/>
  <c r="K267" i="8" a="1"/>
  <c r="K267" i="8" s="1"/>
  <c r="M240" i="8" a="1"/>
  <c r="M240" i="8" s="1"/>
  <c r="C15" i="10" s="1"/>
  <c r="D15" i="10" s="1"/>
  <c r="AC255" i="8" a="1"/>
  <c r="AC255" i="8" s="1"/>
  <c r="S36" i="10" s="1"/>
  <c r="AE231" i="8" a="1"/>
  <c r="AE231" i="8" s="1"/>
  <c r="AO266" i="8" a="1"/>
  <c r="AO266" i="8" s="1"/>
  <c r="AE47" i="10" s="1"/>
  <c r="AQ250" i="8" a="1"/>
  <c r="AQ250" i="8" s="1"/>
  <c r="AG25" i="10" s="1"/>
  <c r="K261" i="8" a="1"/>
  <c r="K261" i="8" s="1"/>
  <c r="AJ265" i="8" a="1"/>
  <c r="AJ265" i="8" s="1"/>
  <c r="Z46" i="10" s="1"/>
  <c r="AP234" i="8" a="1"/>
  <c r="AP234" i="8" s="1"/>
  <c r="AF9" i="10" s="1"/>
  <c r="AL254" i="8" a="1"/>
  <c r="AL254" i="8" s="1"/>
  <c r="AB29" i="10" s="1"/>
  <c r="AF239" i="8" a="1"/>
  <c r="AF239" i="8" s="1"/>
  <c r="V14" i="10" s="1"/>
  <c r="L257" i="8" a="1"/>
  <c r="L257" i="8" s="1"/>
  <c r="B38" i="10" s="1"/>
  <c r="A38" i="10" s="1"/>
  <c r="AA248" i="8" a="1"/>
  <c r="AA248" i="8" s="1"/>
  <c r="Q23" i="10" s="1"/>
  <c r="AK265" i="8" a="1"/>
  <c r="AK265" i="8" s="1"/>
  <c r="AA46" i="10" s="1"/>
  <c r="AR251" i="8" a="1"/>
  <c r="AR251" i="8" s="1"/>
  <c r="AH26" i="10" s="1"/>
  <c r="AG252" i="8" a="1"/>
  <c r="AG252" i="8" s="1"/>
  <c r="W27" i="10" s="1"/>
  <c r="AM261" i="8" a="1"/>
  <c r="AM261" i="8" s="1"/>
  <c r="AC42" i="10" s="1"/>
  <c r="AS262" i="8" a="1"/>
  <c r="AS262" i="8" s="1"/>
  <c r="AI43" i="10" s="1"/>
  <c r="L235" i="8" a="1"/>
  <c r="L235" i="8" s="1"/>
  <c r="B10" i="10" s="1"/>
  <c r="Z234" i="8" a="1"/>
  <c r="Z234" i="8" s="1"/>
  <c r="P9" i="10" s="1"/>
  <c r="Y241" i="8" a="1"/>
  <c r="Y241" i="8" s="1"/>
  <c r="O16" i="10" s="1"/>
  <c r="AK236" i="8" a="1"/>
  <c r="AK236" i="8" s="1"/>
  <c r="AA11" i="10" s="1"/>
  <c r="AG235" i="8" a="1"/>
  <c r="AG235" i="8" s="1"/>
  <c r="W10" i="10" s="1"/>
  <c r="S262" i="8" a="1"/>
  <c r="S262" i="8" s="1"/>
  <c r="I43" i="10" s="1"/>
  <c r="S238" i="8" a="1"/>
  <c r="S238" i="8" s="1"/>
  <c r="I13" i="10" s="1"/>
  <c r="R240" i="8" a="1"/>
  <c r="R240" i="8" s="1"/>
  <c r="H15" i="10" s="1"/>
  <c r="W245" i="8" a="1"/>
  <c r="W245" i="8" s="1"/>
  <c r="M20" i="10" s="1"/>
  <c r="AG231" i="8" a="1"/>
  <c r="AG231" i="8" s="1"/>
  <c r="AH242" i="8" a="1"/>
  <c r="AH242" i="8" s="1"/>
  <c r="X17" i="10" s="1"/>
  <c r="X238" i="8" a="1"/>
  <c r="X238" i="8" s="1"/>
  <c r="N13" i="10" s="1"/>
  <c r="AJ235" i="8" a="1"/>
  <c r="AJ235" i="8" s="1"/>
  <c r="Z10" i="10" s="1"/>
  <c r="AL248" i="8" a="1"/>
  <c r="AL248" i="8" s="1"/>
  <c r="AB23" i="10" s="1"/>
  <c r="X256" i="8" a="1"/>
  <c r="X256" i="8" s="1"/>
  <c r="N37" i="10" s="1"/>
  <c r="AM251" i="8" a="1"/>
  <c r="AM251" i="8" s="1"/>
  <c r="AC26" i="10" s="1"/>
  <c r="X251" i="8" a="1"/>
  <c r="X251" i="8" s="1"/>
  <c r="N26" i="10" s="1"/>
  <c r="AS253" i="8" a="1"/>
  <c r="AS253" i="8" s="1"/>
  <c r="AI28" i="10" s="1"/>
  <c r="AI257" i="8" a="1"/>
  <c r="AI257" i="8" s="1"/>
  <c r="Y38" i="10" s="1"/>
  <c r="R238" i="8" a="1"/>
  <c r="R238" i="8" s="1"/>
  <c r="H13" i="10" s="1"/>
  <c r="AD245" i="8" a="1"/>
  <c r="AD245" i="8" s="1"/>
  <c r="T20" i="10" s="1"/>
  <c r="K266" i="8" a="1"/>
  <c r="K266" i="8" s="1"/>
  <c r="M235" i="8" a="1"/>
  <c r="M235" i="8" s="1"/>
  <c r="C10" i="10" s="1"/>
  <c r="D10" i="10" s="1"/>
  <c r="AQ245" i="8" a="1"/>
  <c r="AQ245" i="8" s="1"/>
  <c r="AG20" i="10" s="1"/>
  <c r="R237" i="8" a="1"/>
  <c r="R237" i="8" s="1"/>
  <c r="H12" i="10" s="1"/>
  <c r="AI261" i="8" a="1"/>
  <c r="AI261" i="8" s="1"/>
  <c r="Y42" i="10" s="1"/>
  <c r="AB240" i="8" a="1"/>
  <c r="AB240" i="8" s="1"/>
  <c r="R15" i="10" s="1"/>
  <c r="AF264" i="8" a="1"/>
  <c r="AF264" i="8" s="1"/>
  <c r="V45" i="10" s="1"/>
  <c r="AJ244" i="8" a="1"/>
  <c r="AJ244" i="8" s="1"/>
  <c r="Z19" i="10" s="1"/>
  <c r="AI244" i="8" a="1"/>
  <c r="AI244" i="8" s="1"/>
  <c r="Y19" i="10" s="1"/>
  <c r="AF262" i="8" a="1"/>
  <c r="AF262" i="8" s="1"/>
  <c r="V43" i="10" s="1"/>
  <c r="AP245" i="8" a="1"/>
  <c r="AP245" i="8" s="1"/>
  <c r="AF20" i="10" s="1"/>
  <c r="AR250" i="8" a="1"/>
  <c r="AR250" i="8" s="1"/>
  <c r="AH25" i="10" s="1"/>
  <c r="AC231" i="8" a="1"/>
  <c r="AC231" i="8" s="1"/>
  <c r="Y256" i="8" a="1"/>
  <c r="Y256" i="8" s="1"/>
  <c r="O37" i="10" s="1"/>
  <c r="AQ259" i="8" a="1"/>
  <c r="AQ259" i="8" s="1"/>
  <c r="AG40" i="10" s="1"/>
  <c r="AG232" i="8" a="1"/>
  <c r="AG232" i="8" s="1"/>
  <c r="W7" i="10" s="1"/>
  <c r="R239" i="8" a="1"/>
  <c r="R239" i="8" s="1"/>
  <c r="H14" i="10" s="1"/>
  <c r="X231" i="8" a="1"/>
  <c r="X231" i="8" s="1"/>
  <c r="AD263" i="8" a="1"/>
  <c r="AD263" i="8" s="1"/>
  <c r="T44" i="10" s="1"/>
  <c r="X250" i="8" a="1"/>
  <c r="X250" i="8" s="1"/>
  <c r="N25" i="10" s="1"/>
  <c r="U254" i="8" a="1"/>
  <c r="U254" i="8" s="1"/>
  <c r="K29" i="10" s="1"/>
  <c r="AN245" i="8" a="1"/>
  <c r="AN245" i="8" s="1"/>
  <c r="AD20" i="10" s="1"/>
  <c r="AS248" i="8" a="1"/>
  <c r="AS248" i="8" s="1"/>
  <c r="AI23" i="10" s="1"/>
  <c r="V245" i="8" a="1"/>
  <c r="V245" i="8" s="1"/>
  <c r="L20" i="10" s="1"/>
  <c r="AK237" i="8" a="1"/>
  <c r="AK237" i="8" s="1"/>
  <c r="AA12" i="10" s="1"/>
  <c r="AP246" i="8" a="1"/>
  <c r="AP246" i="8" s="1"/>
  <c r="AF21" i="10" s="1"/>
  <c r="T232" i="8" a="1"/>
  <c r="T232" i="8" s="1"/>
  <c r="J7" i="10" s="1"/>
  <c r="U233" i="8" a="1"/>
  <c r="U233" i="8" s="1"/>
  <c r="K8" i="10" s="1"/>
  <c r="AR263" i="8" a="1"/>
  <c r="AR263" i="8" s="1"/>
  <c r="AH44" i="10" s="1"/>
  <c r="Z258" i="8" a="1"/>
  <c r="Z258" i="8" s="1"/>
  <c r="P39" i="10" s="1"/>
  <c r="L242" i="8" a="1"/>
  <c r="L242" i="8" s="1"/>
  <c r="B17" i="10" s="1"/>
  <c r="AN253" i="8" a="1"/>
  <c r="AN253" i="8" s="1"/>
  <c r="AD28" i="10" s="1"/>
  <c r="AD241" i="8" a="1"/>
  <c r="AD241" i="8" s="1"/>
  <c r="T16" i="10" s="1"/>
  <c r="W233" i="8" a="1"/>
  <c r="W233" i="8" s="1"/>
  <c r="M8" i="10" s="1"/>
  <c r="AC248" i="8" a="1"/>
  <c r="AC248" i="8" s="1"/>
  <c r="S23" i="10" s="1"/>
  <c r="L260" i="8" a="1"/>
  <c r="L260" i="8" s="1"/>
  <c r="B41" i="10" s="1"/>
  <c r="A41" i="10" s="1"/>
  <c r="R249" i="8" a="1"/>
  <c r="R249" i="8" s="1"/>
  <c r="H24" i="10" s="1"/>
  <c r="AH246" i="8" a="1"/>
  <c r="AH246" i="8" s="1"/>
  <c r="X21" i="10" s="1"/>
  <c r="R251" i="8" a="1"/>
  <c r="R251" i="8" s="1"/>
  <c r="H26" i="10" s="1"/>
  <c r="AD267" i="8" a="1"/>
  <c r="AD267" i="8" s="1"/>
  <c r="AG249" i="8" a="1"/>
  <c r="AG249" i="8" s="1"/>
  <c r="W24" i="10" s="1"/>
  <c r="Z255" i="8" a="1"/>
  <c r="Z255" i="8" s="1"/>
  <c r="P36" i="10" s="1"/>
  <c r="AA246" i="8" a="1"/>
  <c r="AA246" i="8" s="1"/>
  <c r="Q21" i="10" s="1"/>
  <c r="AS238" i="8" a="1"/>
  <c r="AS238" i="8" s="1"/>
  <c r="AI13" i="10" s="1"/>
  <c r="AB251" i="8" a="1"/>
  <c r="AB251" i="8" s="1"/>
  <c r="R26" i="10" s="1"/>
  <c r="K243" i="8" a="1"/>
  <c r="K243" i="8" s="1"/>
  <c r="T260" i="8" a="1"/>
  <c r="T260" i="8" s="1"/>
  <c r="J41" i="10" s="1"/>
  <c r="AP242" i="8" a="1"/>
  <c r="AP242" i="8" s="1"/>
  <c r="AF17" i="10" s="1"/>
  <c r="AF263" i="8" a="1"/>
  <c r="AF263" i="8" s="1"/>
  <c r="V44" i="10" s="1"/>
  <c r="AI250" i="8" a="1"/>
  <c r="AI250" i="8" s="1"/>
  <c r="Y25" i="10" s="1"/>
  <c r="AO267" i="8" a="1"/>
  <c r="AO267" i="8" s="1"/>
  <c r="AD239" i="8" a="1"/>
  <c r="AD239" i="8" s="1"/>
  <c r="T14" i="10" s="1"/>
  <c r="U263" i="8" a="1"/>
  <c r="U263" i="8" s="1"/>
  <c r="K44" i="10" s="1"/>
  <c r="R256" i="8" a="1"/>
  <c r="R256" i="8" s="1"/>
  <c r="H37" i="10" s="1"/>
  <c r="AI267" i="8" a="1"/>
  <c r="AI267" i="8" s="1"/>
  <c r="V250" i="8" a="1"/>
  <c r="V250" i="8" s="1"/>
  <c r="L25" i="10" s="1"/>
  <c r="AC250" i="8" a="1"/>
  <c r="AC250" i="8" s="1"/>
  <c r="S25" i="10" s="1"/>
  <c r="AB235" i="8" a="1"/>
  <c r="AB235" i="8" s="1"/>
  <c r="R10" i="10" s="1"/>
  <c r="W263" i="8" a="1"/>
  <c r="W263" i="8" s="1"/>
  <c r="M44" i="10" s="1"/>
  <c r="Z250" i="8" a="1"/>
  <c r="Z250" i="8" s="1"/>
  <c r="P25" i="10" s="1"/>
  <c r="L244" i="8" a="1"/>
  <c r="L244" i="8" s="1"/>
  <c r="B19" i="10" s="1"/>
  <c r="T244" i="8" a="1"/>
  <c r="T244" i="8" s="1"/>
  <c r="J19" i="10" s="1"/>
  <c r="AJ248" i="8" a="1"/>
  <c r="AJ248" i="8" s="1"/>
  <c r="Z23" i="10" s="1"/>
  <c r="T263" i="8" a="1"/>
  <c r="T263" i="8" s="1"/>
  <c r="J44" i="10" s="1"/>
  <c r="Y254" i="8" a="1"/>
  <c r="Y254" i="8" s="1"/>
  <c r="O29" i="10" s="1"/>
  <c r="AR242" i="8" a="1"/>
  <c r="AR242" i="8" s="1"/>
  <c r="AH17" i="10" s="1"/>
  <c r="K244" i="8" a="1"/>
  <c r="K244" i="8" s="1"/>
  <c r="AA242" i="8" a="1"/>
  <c r="AA242" i="8" s="1"/>
  <c r="Q17" i="10" s="1"/>
  <c r="S251" i="8" a="1"/>
  <c r="S251" i="8" s="1"/>
  <c r="I26" i="10" s="1"/>
  <c r="AE255" i="8" a="1"/>
  <c r="AE255" i="8" s="1"/>
  <c r="U36" i="10" s="1"/>
  <c r="AR241" i="8" a="1"/>
  <c r="AR241" i="8" s="1"/>
  <c r="AH16" i="10" s="1"/>
  <c r="AB233" i="8" a="1"/>
  <c r="AB233" i="8" s="1"/>
  <c r="R8" i="10" s="1"/>
  <c r="AF233" i="8" a="1"/>
  <c r="AF233" i="8" s="1"/>
  <c r="V8" i="10" s="1"/>
  <c r="R252" i="8" a="1"/>
  <c r="R252" i="8" s="1"/>
  <c r="H27" i="10" s="1"/>
  <c r="AE247" i="8" a="1"/>
  <c r="AE247" i="8" s="1"/>
  <c r="U22" i="10" s="1"/>
  <c r="AA235" i="8" a="1"/>
  <c r="AA235" i="8" s="1"/>
  <c r="Q10" i="10" s="1"/>
  <c r="T265" i="8" a="1"/>
  <c r="T265" i="8" s="1"/>
  <c r="J46" i="10" s="1"/>
  <c r="AP231" i="8" a="1"/>
  <c r="AP231" i="8" s="1"/>
  <c r="AF231" i="8" a="1"/>
  <c r="AF231" i="8" s="1"/>
  <c r="K254" i="8" a="1"/>
  <c r="K254" i="8" s="1"/>
  <c r="X248" i="8" a="1"/>
  <c r="X248" i="8" s="1"/>
  <c r="N23" i="10" s="1"/>
  <c r="L263" i="8" a="1"/>
  <c r="L263" i="8" s="1"/>
  <c r="B44" i="10" s="1"/>
  <c r="A44" i="10" s="1"/>
  <c r="AE259" i="8" a="1"/>
  <c r="AE259" i="8" s="1"/>
  <c r="U40" i="10" s="1"/>
  <c r="Z236" i="8" a="1"/>
  <c r="Z236" i="8" s="1"/>
  <c r="P11" i="10" s="1"/>
  <c r="AP264" i="8" a="1"/>
  <c r="AP264" i="8" s="1"/>
  <c r="AF45" i="10" s="1"/>
  <c r="AJ232" i="8" a="1"/>
  <c r="AJ232" i="8" s="1"/>
  <c r="Z7" i="10" s="1"/>
  <c r="AL255" i="8" a="1"/>
  <c r="AL255" i="8" s="1"/>
  <c r="AB36" i="10" s="1"/>
  <c r="Z260" i="8" a="1"/>
  <c r="Z260" i="8" s="1"/>
  <c r="P41" i="10" s="1"/>
  <c r="AJ246" i="8" a="1"/>
  <c r="AJ246" i="8" s="1"/>
  <c r="Z21" i="10" s="1"/>
  <c r="AD258" i="8" a="1"/>
  <c r="AD258" i="8" s="1"/>
  <c r="T39" i="10" s="1"/>
  <c r="W251" i="8" a="1"/>
  <c r="W251" i="8" s="1"/>
  <c r="M26" i="10" s="1"/>
  <c r="AM234" i="8" a="1"/>
  <c r="AM234" i="8" s="1"/>
  <c r="AC9" i="10" s="1"/>
  <c r="AO250" i="8" a="1"/>
  <c r="AO250" i="8" s="1"/>
  <c r="AE25" i="10" s="1"/>
  <c r="AB236" i="8" a="1"/>
  <c r="AB236" i="8" s="1"/>
  <c r="R11" i="10" s="1"/>
  <c r="AI260" i="8" a="1"/>
  <c r="AI260" i="8" s="1"/>
  <c r="Y41" i="10" s="1"/>
  <c r="X246" i="8" a="1"/>
  <c r="X246" i="8" s="1"/>
  <c r="N21" i="10" s="1"/>
  <c r="AN231" i="8" a="1"/>
  <c r="AN231" i="8" s="1"/>
  <c r="AM248" i="8" a="1"/>
  <c r="AM248" i="8" s="1"/>
  <c r="AC23" i="10" s="1"/>
  <c r="AP260" i="8" a="1"/>
  <c r="AP260" i="8" s="1"/>
  <c r="AF41" i="10" s="1"/>
  <c r="S245" i="8" a="1"/>
  <c r="S245" i="8" s="1"/>
  <c r="I20" i="10" s="1"/>
  <c r="L262" i="8" a="1"/>
  <c r="L262" i="8" s="1"/>
  <c r="B43" i="10" s="1"/>
  <c r="A43" i="10" s="1"/>
  <c r="S233" i="8" a="1"/>
  <c r="S233" i="8" s="1"/>
  <c r="I8" i="10" s="1"/>
  <c r="AN254" i="8" a="1"/>
  <c r="AN254" i="8" s="1"/>
  <c r="AD29" i="10" s="1"/>
  <c r="K256" i="8" a="1"/>
  <c r="K256" i="8" s="1"/>
  <c r="AA232" i="8" a="1"/>
  <c r="AA232" i="8" s="1"/>
  <c r="Q7" i="10" s="1"/>
  <c r="M265" i="8" a="1"/>
  <c r="M265" i="8" s="1"/>
  <c r="C46" i="10" s="1"/>
  <c r="D46" i="10" s="1"/>
  <c r="AN244" i="8" a="1"/>
  <c r="AN244" i="8" s="1"/>
  <c r="AD19" i="10" s="1"/>
  <c r="AQ261" i="8" a="1"/>
  <c r="AQ261" i="8" s="1"/>
  <c r="AG42" i="10" s="1"/>
  <c r="Y243" i="8" a="1"/>
  <c r="Y243" i="8" s="1"/>
  <c r="O18" i="10" s="1"/>
  <c r="S244" i="8" a="1"/>
  <c r="S244" i="8" s="1"/>
  <c r="I19" i="10" s="1"/>
  <c r="AA252" i="8" a="1"/>
  <c r="AA252" i="8" s="1"/>
  <c r="Q27" i="10" s="1"/>
  <c r="L245" i="8" a="1"/>
  <c r="L245" i="8" s="1"/>
  <c r="B20" i="10" s="1"/>
  <c r="AC262" i="8" a="1"/>
  <c r="AC262" i="8" s="1"/>
  <c r="S43" i="10" s="1"/>
  <c r="AF241" i="8" a="1"/>
  <c r="AF241" i="8" s="1"/>
  <c r="V16" i="10" s="1"/>
  <c r="M232" i="8" a="1"/>
  <c r="M232" i="8" s="1"/>
  <c r="C7" i="10" s="1"/>
  <c r="D7" i="10" s="1"/>
  <c r="V238" i="8" a="1"/>
  <c r="V238" i="8" s="1"/>
  <c r="L13" i="10" s="1"/>
  <c r="AR259" i="8" a="1"/>
  <c r="AR259" i="8" s="1"/>
  <c r="AH40" i="10" s="1"/>
  <c r="AI234" i="8" a="1"/>
  <c r="AI234" i="8" s="1"/>
  <c r="Y9" i="10" s="1"/>
  <c r="AF235" i="8" a="1"/>
  <c r="AF235" i="8" s="1"/>
  <c r="V10" i="10" s="1"/>
  <c r="L247" i="8" a="1"/>
  <c r="L247" i="8" s="1"/>
  <c r="B22" i="10" s="1"/>
  <c r="AM266" i="8" a="1"/>
  <c r="AM266" i="8" s="1"/>
  <c r="AC47" i="10" s="1"/>
  <c r="AA249" i="8" a="1"/>
  <c r="AA249" i="8" s="1"/>
  <c r="Q24" i="10" s="1"/>
  <c r="M250" i="8" a="1"/>
  <c r="M250" i="8" s="1"/>
  <c r="C25" i="10" s="1"/>
  <c r="D25" i="10" s="1"/>
  <c r="AL245" i="8" a="1"/>
  <c r="AL245" i="8" s="1"/>
  <c r="AB20" i="10" s="1"/>
  <c r="AQ237" i="8" a="1"/>
  <c r="AQ237" i="8" s="1"/>
  <c r="AG12" i="10" s="1"/>
  <c r="AH251" i="8" a="1"/>
  <c r="AH251" i="8" s="1"/>
  <c r="X26" i="10" s="1"/>
  <c r="AA238" i="8" a="1"/>
  <c r="AA238" i="8" s="1"/>
  <c r="Q13" i="10" s="1"/>
  <c r="AC252" i="8" a="1"/>
  <c r="AC252" i="8" s="1"/>
  <c r="S27" i="10" s="1"/>
  <c r="AA267" i="8" a="1"/>
  <c r="AA267" i="8" s="1"/>
  <c r="AK263" i="8" a="1"/>
  <c r="AK263" i="8" s="1"/>
  <c r="AA44" i="10" s="1"/>
  <c r="L243" i="8" a="1"/>
  <c r="L243" i="8" s="1"/>
  <c r="B18" i="10" s="1"/>
  <c r="AS246" i="8" a="1"/>
  <c r="AS246" i="8" s="1"/>
  <c r="AI21" i="10" s="1"/>
  <c r="AL247" i="8" a="1"/>
  <c r="AL247" i="8" s="1"/>
  <c r="AB22" i="10" s="1"/>
  <c r="AJ260" i="8" a="1"/>
  <c r="AJ260" i="8" s="1"/>
  <c r="Z41" i="10" s="1"/>
  <c r="AL256" i="8" a="1"/>
  <c r="AL256" i="8" s="1"/>
  <c r="AB37" i="10" s="1"/>
  <c r="AS263" i="8" a="1"/>
  <c r="AS263" i="8" s="1"/>
  <c r="AI44" i="10" s="1"/>
  <c r="AC246" i="8" a="1"/>
  <c r="AC246" i="8" s="1"/>
  <c r="S21" i="10" s="1"/>
  <c r="AN266" i="8" a="1"/>
  <c r="AN266" i="8" s="1"/>
  <c r="AD47" i="10" s="1"/>
  <c r="W264" i="8" a="1"/>
  <c r="W264" i="8" s="1"/>
  <c r="M45" i="10" s="1"/>
  <c r="AC240" i="8" a="1"/>
  <c r="AC240" i="8" s="1"/>
  <c r="S15" i="10" s="1"/>
  <c r="U258" i="8" a="1"/>
  <c r="U258" i="8" s="1"/>
  <c r="K39" i="10" s="1"/>
  <c r="AS247" i="8" a="1"/>
  <c r="AS247" i="8" s="1"/>
  <c r="AI22" i="10" s="1"/>
  <c r="AC261" i="8" a="1"/>
  <c r="AC261" i="8" s="1"/>
  <c r="S42" i="10" s="1"/>
  <c r="AM258" i="8" a="1"/>
  <c r="AM258" i="8" s="1"/>
  <c r="AC39" i="10" s="1"/>
  <c r="AD240" i="8" a="1"/>
  <c r="AD240" i="8" s="1"/>
  <c r="T15" i="10" s="1"/>
  <c r="AR231" i="8" a="1"/>
  <c r="AR231" i="8" s="1"/>
  <c r="AD247" i="8" a="1"/>
  <c r="AD247" i="8" s="1"/>
  <c r="T22" i="10" s="1"/>
  <c r="AQ258" i="8" a="1"/>
  <c r="AQ258" i="8" s="1"/>
  <c r="AG39" i="10" s="1"/>
  <c r="R255" i="8" a="1"/>
  <c r="R255" i="8" s="1"/>
  <c r="H36" i="10" s="1"/>
  <c r="X266" i="8" a="1"/>
  <c r="X266" i="8" s="1"/>
  <c r="N47" i="10" s="1"/>
  <c r="W249" i="8" a="1"/>
  <c r="W249" i="8" s="1"/>
  <c r="M24" i="10" s="1"/>
  <c r="AH266" i="8" a="1"/>
  <c r="AH266" i="8" s="1"/>
  <c r="X47" i="10" s="1"/>
  <c r="AI251" i="8" a="1"/>
  <c r="AI251" i="8" s="1"/>
  <c r="Y26" i="10" s="1"/>
  <c r="AP244" i="8" a="1"/>
  <c r="AP244" i="8" s="1"/>
  <c r="AF19" i="10" s="1"/>
  <c r="AM249" i="8" a="1"/>
  <c r="AM249" i="8" s="1"/>
  <c r="AC24" i="10" s="1"/>
  <c r="AJ249" i="8" a="1"/>
  <c r="AJ249" i="8" s="1"/>
  <c r="Z24" i="10" s="1"/>
  <c r="AM240" i="8" a="1"/>
  <c r="AM240" i="8" s="1"/>
  <c r="AC15" i="10" s="1"/>
  <c r="Z235" i="8" a="1"/>
  <c r="Z235" i="8" s="1"/>
  <c r="P10" i="10" s="1"/>
  <c r="AE253" i="8" a="1"/>
  <c r="AE253" i="8" s="1"/>
  <c r="U28" i="10" s="1"/>
  <c r="W267" i="8" a="1"/>
  <c r="W267" i="8" s="1"/>
  <c r="AG237" i="8" a="1"/>
  <c r="AG237" i="8" s="1"/>
  <c r="W12" i="10" s="1"/>
  <c r="W259" i="8" a="1"/>
  <c r="W259" i="8" s="1"/>
  <c r="M40" i="10" s="1"/>
  <c r="AI242" i="8" a="1"/>
  <c r="AI242" i="8" s="1"/>
  <c r="Y17" i="10" s="1"/>
  <c r="K235" i="8" a="1"/>
  <c r="K235" i="8" s="1"/>
  <c r="AR253" i="8" a="1"/>
  <c r="AR253" i="8" s="1"/>
  <c r="AH28" i="10" s="1"/>
  <c r="AC237" i="8" a="1"/>
  <c r="AC237" i="8" s="1"/>
  <c r="S12" i="10" s="1"/>
  <c r="AC254" i="8" a="1"/>
  <c r="AC254" i="8" s="1"/>
  <c r="S29" i="10" s="1"/>
  <c r="U266" i="8" a="1"/>
  <c r="U266" i="8" s="1"/>
  <c r="K47" i="10" s="1"/>
  <c r="AK257" i="8" a="1"/>
  <c r="AK257" i="8" s="1"/>
  <c r="AA38" i="10" s="1"/>
  <c r="AG239" i="8" a="1"/>
  <c r="AG239" i="8" s="1"/>
  <c r="W14" i="10" s="1"/>
  <c r="M246" i="8" a="1"/>
  <c r="M246" i="8" s="1"/>
  <c r="C21" i="10" s="1"/>
  <c r="D21" i="10" s="1"/>
  <c r="AI262" i="8" a="1"/>
  <c r="AI262" i="8" s="1"/>
  <c r="Y43" i="10" s="1"/>
  <c r="AI259" i="8" a="1"/>
  <c r="AI259" i="8" s="1"/>
  <c r="Y40" i="10" s="1"/>
  <c r="Y231" i="8" a="1"/>
  <c r="Y231" i="8" s="1"/>
  <c r="L233" i="8" a="1"/>
  <c r="L233" i="8" s="1"/>
  <c r="B8" i="10" s="1"/>
  <c r="X239" i="8" a="1"/>
  <c r="X239" i="8" s="1"/>
  <c r="N14" i="10" s="1"/>
  <c r="AF242" i="8" a="1"/>
  <c r="AF242" i="8" s="1"/>
  <c r="V17" i="10" s="1"/>
  <c r="AQ265" i="8" a="1"/>
  <c r="AQ265" i="8" s="1"/>
  <c r="AG46" i="10" s="1"/>
  <c r="K258" i="8" a="1"/>
  <c r="K258" i="8" s="1"/>
  <c r="AF267" i="8" a="1"/>
  <c r="AF267" i="8" s="1"/>
  <c r="M263" i="8" a="1"/>
  <c r="M263" i="8" s="1"/>
  <c r="C44" i="10" s="1"/>
  <c r="D44" i="10" s="1"/>
  <c r="S243" i="8" a="1"/>
  <c r="S243" i="8" s="1"/>
  <c r="I18" i="10" s="1"/>
  <c r="Z267" i="8" a="1"/>
  <c r="Z267" i="8" s="1"/>
  <c r="M253" i="8" a="1"/>
  <c r="M253" i="8" s="1"/>
  <c r="C28" i="10" s="1"/>
  <c r="D28" i="10" s="1"/>
  <c r="K262" i="8" a="1"/>
  <c r="K262" i="8" s="1"/>
  <c r="AA264" i="8" a="1"/>
  <c r="AA264" i="8" s="1"/>
  <c r="Q45" i="10" s="1"/>
  <c r="AG244" i="8" a="1"/>
  <c r="AG244" i="8" s="1"/>
  <c r="W19" i="10" s="1"/>
  <c r="T254" i="8" a="1"/>
  <c r="T254" i="8" s="1"/>
  <c r="J29" i="10" s="1"/>
  <c r="AD266" i="8" a="1"/>
  <c r="AD266" i="8" s="1"/>
  <c r="T47" i="10" s="1"/>
  <c r="AQ257" i="8" a="1"/>
  <c r="AQ257" i="8" s="1"/>
  <c r="AG38" i="10" s="1"/>
  <c r="AL231" i="8" a="1"/>
  <c r="AL231" i="8" s="1"/>
  <c r="AH245" i="8" a="1"/>
  <c r="AH245" i="8" s="1"/>
  <c r="X20" i="10" s="1"/>
  <c r="AJ233" i="8" a="1"/>
  <c r="AJ233" i="8" s="1"/>
  <c r="Z8" i="10" s="1"/>
  <c r="AN233" i="8" a="1"/>
  <c r="AN233" i="8" s="1"/>
  <c r="AD8" i="10" s="1"/>
  <c r="AK252" i="8" a="1"/>
  <c r="AK252" i="8" s="1"/>
  <c r="AA27" i="10" s="1"/>
  <c r="Y261" i="8" a="1"/>
  <c r="Y261" i="8" s="1"/>
  <c r="O42" i="10" s="1"/>
  <c r="AQ236" i="8" a="1"/>
  <c r="AQ236" i="8" s="1"/>
  <c r="AG11" i="10" s="1"/>
  <c r="X255" i="8" a="1"/>
  <c r="X255" i="8" s="1"/>
  <c r="N36" i="10" s="1"/>
  <c r="AR240" i="8" a="1"/>
  <c r="AR240" i="8" s="1"/>
  <c r="AH15" i="10" s="1"/>
  <c r="W243" i="8" a="1"/>
  <c r="W243" i="8" s="1"/>
  <c r="M18" i="10" s="1"/>
  <c r="R246" i="8" a="1"/>
  <c r="R246" i="8" s="1"/>
  <c r="H21" i="10" s="1"/>
  <c r="T236" i="8" a="1"/>
  <c r="T236" i="8" s="1"/>
  <c r="J11" i="10" s="1"/>
  <c r="AA231" i="8" a="1"/>
  <c r="AA231" i="8" s="1"/>
  <c r="AP254" i="8" a="1"/>
  <c r="AP254" i="8" s="1"/>
  <c r="AF29" i="10" s="1"/>
  <c r="L261" i="8" a="1"/>
  <c r="L261" i="8" s="1"/>
  <c r="B42" i="10" s="1"/>
  <c r="A42" i="10" s="1"/>
  <c r="AQ246" i="8" a="1"/>
  <c r="AQ246" i="8" s="1"/>
  <c r="AG21" i="10" s="1"/>
  <c r="AA240" i="8" a="1"/>
  <c r="AA240" i="8" s="1"/>
  <c r="Q15" i="10" s="1"/>
  <c r="AP237" i="8" a="1"/>
  <c r="AP237" i="8" s="1"/>
  <c r="AF12" i="10" s="1"/>
  <c r="AQ232" i="8" a="1"/>
  <c r="AQ232" i="8" s="1"/>
  <c r="AG7" i="10" s="1"/>
  <c r="W231" i="8" a="1"/>
  <c r="W231" i="8" s="1"/>
  <c r="AS252" i="8" a="1"/>
  <c r="AS252" i="8" s="1"/>
  <c r="AI27" i="10" s="1"/>
  <c r="M236" i="8" a="1"/>
  <c r="M236" i="8" s="1"/>
  <c r="C11" i="10" s="1"/>
  <c r="D11" i="10" s="1"/>
  <c r="V233" i="8" a="1"/>
  <c r="V233" i="8" s="1"/>
  <c r="L8" i="10" s="1"/>
  <c r="AA257" i="8" a="1"/>
  <c r="AA257" i="8" s="1"/>
  <c r="Q38" i="10" s="1"/>
  <c r="K250" i="8" a="1"/>
  <c r="K250" i="8" s="1"/>
  <c r="L252" i="8" a="1"/>
  <c r="L252" i="8" s="1"/>
  <c r="B27" i="10" s="1"/>
  <c r="AR247" i="8" a="1"/>
  <c r="AR247" i="8" s="1"/>
  <c r="AH22" i="10" s="1"/>
  <c r="AH254" i="8" a="1"/>
  <c r="AH254" i="8" s="1"/>
  <c r="X29" i="10" s="1"/>
  <c r="AJ237" i="8" a="1"/>
  <c r="AJ237" i="8" s="1"/>
  <c r="Z12" i="10" s="1"/>
  <c r="AM250" i="8" a="1"/>
  <c r="AM250" i="8" s="1"/>
  <c r="AC25" i="10" s="1"/>
  <c r="AJ231" i="8" a="1"/>
  <c r="AJ231" i="8" s="1"/>
  <c r="AH237" i="8" a="1"/>
  <c r="AH237" i="8" s="1"/>
  <c r="X12" i="10" s="1"/>
  <c r="AN237" i="8" a="1"/>
  <c r="AN237" i="8" s="1"/>
  <c r="AD12" i="10" s="1"/>
  <c r="AI258" i="8" a="1"/>
  <c r="AI258" i="8" s="1"/>
  <c r="Y39" i="10" s="1"/>
  <c r="AN248" i="8" a="1"/>
  <c r="AN248" i="8" s="1"/>
  <c r="AD23" i="10" s="1"/>
  <c r="AG260" i="8" a="1"/>
  <c r="AG260" i="8" s="1"/>
  <c r="W41" i="10" s="1"/>
  <c r="AP240" i="8" a="1"/>
  <c r="AP240" i="8" s="1"/>
  <c r="AF15" i="10" s="1"/>
  <c r="AD232" i="8" a="1"/>
  <c r="AD232" i="8" s="1"/>
  <c r="T7" i="10" s="1"/>
  <c r="AC258" i="8" a="1"/>
  <c r="AC258" i="8" s="1"/>
  <c r="S39" i="10" s="1"/>
  <c r="AP232" i="8" a="1"/>
  <c r="AP232" i="8" s="1"/>
  <c r="AF7" i="10" s="1"/>
  <c r="AC238" i="8" a="1"/>
  <c r="AC238" i="8" s="1"/>
  <c r="S13" i="10" s="1"/>
  <c r="AL257" i="8" a="1"/>
  <c r="AL257" i="8" s="1"/>
  <c r="AB38" i="10" s="1"/>
  <c r="S250" i="8" a="1"/>
  <c r="S250" i="8" s="1"/>
  <c r="I25" i="10" s="1"/>
  <c r="AA244" i="8" a="1"/>
  <c r="AA244" i="8" s="1"/>
  <c r="Q19" i="10" s="1"/>
  <c r="AK244" i="8" a="1"/>
  <c r="AK244" i="8" s="1"/>
  <c r="AA19" i="10" s="1"/>
  <c r="Z248" i="8" a="1"/>
  <c r="Z248" i="8" s="1"/>
  <c r="P23" i="10" s="1"/>
  <c r="AE234" i="8" a="1"/>
  <c r="AE234" i="8" s="1"/>
  <c r="U9" i="10" s="1"/>
  <c r="AQ244" i="8" a="1"/>
  <c r="AQ244" i="8" s="1"/>
  <c r="AG19" i="10" s="1"/>
  <c r="K245" i="8" a="1"/>
  <c r="K245" i="8" s="1"/>
  <c r="AQ249" i="8" a="1"/>
  <c r="AQ249" i="8" s="1"/>
  <c r="AG24" i="10" s="1"/>
  <c r="R243" i="8" a="1"/>
  <c r="R243" i="8" s="1"/>
  <c r="H18" i="10" s="1"/>
  <c r="AK251" i="8" a="1"/>
  <c r="AK251" i="8" s="1"/>
  <c r="AA26" i="10" s="1"/>
  <c r="AF240" i="8" a="1"/>
  <c r="AF240" i="8" s="1"/>
  <c r="V15" i="10" s="1"/>
  <c r="AQ234" i="8" a="1"/>
  <c r="AQ234" i="8" s="1"/>
  <c r="AG9" i="10" s="1"/>
  <c r="AR249" i="8" a="1"/>
  <c r="AR249" i="8" s="1"/>
  <c r="AH24" i="10" s="1"/>
  <c r="AI255" i="8" a="1"/>
  <c r="AI255" i="8" s="1"/>
  <c r="Y36" i="10" s="1"/>
  <c r="M237" i="8" a="1"/>
  <c r="M237" i="8" s="1"/>
  <c r="C12" i="10" s="1"/>
  <c r="D12" i="10" s="1"/>
  <c r="AK238" i="8" a="1"/>
  <c r="AK238" i="8" s="1"/>
  <c r="AA13" i="10" s="1"/>
  <c r="S241" i="8" a="1"/>
  <c r="S241" i="8" s="1"/>
  <c r="I16" i="10" s="1"/>
  <c r="AP261" i="8" a="1"/>
  <c r="AP261" i="8" s="1"/>
  <c r="AF42" i="10" s="1"/>
  <c r="AS234" i="8" a="1"/>
  <c r="AS234" i="8" s="1"/>
  <c r="AI9" i="10" s="1"/>
  <c r="W266" i="8" a="1"/>
  <c r="W266" i="8" s="1"/>
  <c r="M47" i="10" s="1"/>
  <c r="AI249" i="8" a="1"/>
  <c r="AI249" i="8" s="1"/>
  <c r="Y24" i="10" s="1"/>
  <c r="AR236" i="8" a="1"/>
  <c r="AR236" i="8" s="1"/>
  <c r="AH11" i="10" s="1"/>
  <c r="M243" i="8" a="1"/>
  <c r="M243" i="8" s="1"/>
  <c r="C18" i="10" s="1"/>
  <c r="D18" i="10" s="1"/>
  <c r="AH243" i="8" a="1"/>
  <c r="AH243" i="8" s="1"/>
  <c r="X18" i="10" s="1"/>
  <c r="X263" i="8" a="1"/>
  <c r="X263" i="8" s="1"/>
  <c r="N44" i="10" s="1"/>
  <c r="AM252" i="8" a="1"/>
  <c r="AM252" i="8" s="1"/>
  <c r="AC27" i="10" s="1"/>
  <c r="AM243" i="8" a="1"/>
  <c r="AM243" i="8" s="1"/>
  <c r="AC18" i="10" s="1"/>
  <c r="S255" i="8" a="1"/>
  <c r="S255" i="8" s="1"/>
  <c r="I36" i="10" s="1"/>
  <c r="Y258" i="8" a="1"/>
  <c r="Y258" i="8" s="1"/>
  <c r="O39" i="10" s="1"/>
  <c r="V263" i="8" a="1"/>
  <c r="V263" i="8" s="1"/>
  <c r="L44" i="10" s="1"/>
  <c r="R265" i="8" a="1"/>
  <c r="R265" i="8" s="1"/>
  <c r="H46" i="10" s="1"/>
  <c r="AK260" i="8" a="1"/>
  <c r="AK260" i="8" s="1"/>
  <c r="AA41" i="10" s="1"/>
  <c r="AG248" i="8" a="1"/>
  <c r="AG248" i="8" s="1"/>
  <c r="W23" i="10" s="1"/>
  <c r="AN262" i="8" a="1"/>
  <c r="AN262" i="8" s="1"/>
  <c r="AD43" i="10" s="1"/>
  <c r="AH248" i="8" a="1"/>
  <c r="AH248" i="8" s="1"/>
  <c r="X23" i="10" s="1"/>
  <c r="AQ243" i="8" a="1"/>
  <c r="AQ243" i="8" s="1"/>
  <c r="AG18" i="10" s="1"/>
  <c r="Y234" i="8" a="1"/>
  <c r="Y234" i="8" s="1"/>
  <c r="O9" i="10" s="1"/>
  <c r="T245" i="8" a="1"/>
  <c r="T245" i="8" s="1"/>
  <c r="J20" i="10" s="1"/>
  <c r="AM267" i="8" a="1"/>
  <c r="AM267" i="8" s="1"/>
  <c r="X247" i="8" a="1"/>
  <c r="X247" i="8" s="1"/>
  <c r="N22" i="10" s="1"/>
  <c r="T246" i="8" a="1"/>
  <c r="T246" i="8" s="1"/>
  <c r="J21" i="10" s="1"/>
  <c r="AP257" i="8" a="1"/>
  <c r="AP257" i="8" s="1"/>
  <c r="AF38" i="10" s="1"/>
  <c r="V237" i="8" a="1"/>
  <c r="V237" i="8" s="1"/>
  <c r="L12" i="10" s="1"/>
  <c r="AO258" i="8" a="1"/>
  <c r="AO258" i="8" s="1"/>
  <c r="AE39" i="10" s="1"/>
  <c r="AB239" i="8" a="1"/>
  <c r="AB239" i="8" s="1"/>
  <c r="R14" i="10" s="1"/>
  <c r="M254" i="8" a="1"/>
  <c r="M254" i="8" s="1"/>
  <c r="C29" i="10" s="1"/>
  <c r="D29" i="10" s="1"/>
  <c r="AI237" i="8" a="1"/>
  <c r="AI237" i="8" s="1"/>
  <c r="Y12" i="10" s="1"/>
  <c r="AK241" i="8" a="1"/>
  <c r="AK241" i="8" s="1"/>
  <c r="AA16" i="10" s="1"/>
  <c r="R244" i="8" a="1"/>
  <c r="R244" i="8" s="1"/>
  <c r="H19" i="10" s="1"/>
  <c r="AS250" i="8" a="1"/>
  <c r="AS250" i="8" s="1"/>
  <c r="AI25" i="10" s="1"/>
  <c r="Z256" i="8" a="1"/>
  <c r="Z256" i="8" s="1"/>
  <c r="P37" i="10" s="1"/>
  <c r="T249" i="8" a="1"/>
  <c r="T249" i="8" s="1"/>
  <c r="J24" i="10" s="1"/>
  <c r="AR234" i="8" a="1"/>
  <c r="AR234" i="8" s="1"/>
  <c r="AH9" i="10" s="1"/>
  <c r="L255" i="8" a="1"/>
  <c r="L255" i="8" s="1"/>
  <c r="B36" i="10" s="1"/>
  <c r="Y260" i="8" a="1"/>
  <c r="Y260" i="8" s="1"/>
  <c r="O41" i="10" s="1"/>
  <c r="AJ258" i="8" a="1"/>
  <c r="AJ258" i="8" s="1"/>
  <c r="Z39" i="10" s="1"/>
  <c r="AR246" i="8" a="1"/>
  <c r="AR246" i="8" s="1"/>
  <c r="AH21" i="10" s="1"/>
  <c r="AI256" i="8" a="1"/>
  <c r="AI256" i="8" s="1"/>
  <c r="Y37" i="10" s="1"/>
  <c r="AH253" i="8" a="1"/>
  <c r="AH253" i="8" s="1"/>
  <c r="X28" i="10" s="1"/>
  <c r="AF254" i="8" a="1"/>
  <c r="AF254" i="8" s="1"/>
  <c r="V29" i="10" s="1"/>
  <c r="AC236" i="8" a="1"/>
  <c r="AC236" i="8" s="1"/>
  <c r="S11" i="10" s="1"/>
  <c r="W238" i="8" a="1"/>
  <c r="W238" i="8" s="1"/>
  <c r="M13" i="10" s="1"/>
  <c r="T257" i="8" a="1"/>
  <c r="T257" i="8" s="1"/>
  <c r="J38" i="10" s="1"/>
  <c r="L258" i="8" a="1"/>
  <c r="L258" i="8" s="1"/>
  <c r="B39" i="10" s="1"/>
  <c r="A39" i="10" s="1"/>
  <c r="Z261" i="8" a="1"/>
  <c r="Z261" i="8" s="1"/>
  <c r="P42" i="10" s="1"/>
  <c r="L266" i="8" a="1"/>
  <c r="L266" i="8" s="1"/>
  <c r="B47" i="10" s="1"/>
  <c r="A47" i="10" s="1"/>
  <c r="AA237" i="8" a="1"/>
  <c r="AA237" i="8" s="1"/>
  <c r="Q12" i="10" s="1"/>
  <c r="AA243" i="8" a="1"/>
  <c r="AA243" i="8" s="1"/>
  <c r="Q18" i="10" s="1"/>
  <c r="AQ239" i="8" a="1"/>
  <c r="AQ239" i="8" s="1"/>
  <c r="AG14" i="10" s="1"/>
  <c r="AN240" i="8" a="1"/>
  <c r="AN240" i="8" s="1"/>
  <c r="AD15" i="10" s="1"/>
  <c r="T248" i="8" a="1"/>
  <c r="T248" i="8" s="1"/>
  <c r="J23" i="10" s="1"/>
  <c r="AJ242" i="8" a="1"/>
  <c r="AJ242" i="8" s="1"/>
  <c r="Z17" i="10" s="1"/>
  <c r="AK245" i="8" a="1"/>
  <c r="AK245" i="8" s="1"/>
  <c r="AA20" i="10" s="1"/>
  <c r="K263" i="8" a="1"/>
  <c r="K263" i="8" s="1"/>
  <c r="S242" i="8" a="1"/>
  <c r="S242" i="8" s="1"/>
  <c r="I17" i="10" s="1"/>
  <c r="L256" i="8" a="1"/>
  <c r="L256" i="8" s="1"/>
  <c r="B37" i="10" s="1"/>
  <c r="A37" i="10" s="1"/>
  <c r="AP249" i="8" a="1"/>
  <c r="AP249" i="8" s="1"/>
  <c r="AF24" i="10" s="1"/>
  <c r="AG233" i="8" a="1"/>
  <c r="AG233" i="8" s="1"/>
  <c r="W8" i="10" s="1"/>
  <c r="Y267" i="8" a="1"/>
  <c r="Y267" i="8" s="1"/>
  <c r="AG242" i="8" a="1"/>
  <c r="AG242" i="8" s="1"/>
  <c r="W17" i="10" s="1"/>
  <c r="AP236" i="8" a="1"/>
  <c r="AP236" i="8" s="1"/>
  <c r="AF11" i="10" s="1"/>
  <c r="AP252" i="8" a="1"/>
  <c r="AP252" i="8" s="1"/>
  <c r="AF27" i="10" s="1"/>
  <c r="AH265" i="8" a="1"/>
  <c r="AH265" i="8" s="1"/>
  <c r="X46" i="10" s="1"/>
  <c r="T259" i="8" a="1"/>
  <c r="T259" i="8" s="1"/>
  <c r="J40" i="10" s="1"/>
  <c r="AI233" i="8" a="1"/>
  <c r="AI233" i="8" s="1"/>
  <c r="Y8" i="10" s="1"/>
  <c r="AS249" i="8" a="1"/>
  <c r="AS249" i="8" s="1"/>
  <c r="AI24" i="10" s="1"/>
  <c r="AQ238" i="8" a="1"/>
  <c r="AQ238" i="8" s="1"/>
  <c r="AG13" i="10" s="1"/>
  <c r="AN267" i="8" a="1"/>
  <c r="AN267" i="8" s="1"/>
  <c r="AP235" i="8" a="1"/>
  <c r="AP235" i="8" s="1"/>
  <c r="AF10" i="10" s="1"/>
  <c r="AO265" i="8" a="1"/>
  <c r="AO265" i="8" s="1"/>
  <c r="AE46" i="10" s="1"/>
  <c r="AK253" i="8" a="1"/>
  <c r="AK253" i="8" s="1"/>
  <c r="AA28" i="10" s="1"/>
  <c r="AA261" i="8" a="1"/>
  <c r="AA261" i="8" s="1"/>
  <c r="Q42" i="10" s="1"/>
  <c r="AO249" i="8" a="1"/>
  <c r="AO249" i="8" s="1"/>
  <c r="AE24" i="10" s="1"/>
  <c r="S266" i="8" a="1"/>
  <c r="S266" i="8" s="1"/>
  <c r="I47" i="10" s="1"/>
  <c r="U246" i="8" a="1"/>
  <c r="U246" i="8" s="1"/>
  <c r="K21" i="10" s="1"/>
  <c r="AK243" i="8" a="1"/>
  <c r="AK243" i="8" s="1"/>
  <c r="AA18" i="10" s="1"/>
  <c r="U256" i="8" a="1"/>
  <c r="U256" i="8" s="1"/>
  <c r="K37" i="10" s="1"/>
  <c r="AF249" i="8" a="1"/>
  <c r="AF249" i="8" s="1"/>
  <c r="V24" i="10" s="1"/>
  <c r="AL249" i="8" a="1"/>
  <c r="AL249" i="8" s="1"/>
  <c r="AB24" i="10" s="1"/>
  <c r="AI253" i="8" a="1"/>
  <c r="AI253" i="8" s="1"/>
  <c r="Y28" i="10" s="1"/>
  <c r="AL239" i="8" a="1"/>
  <c r="AL239" i="8" s="1"/>
  <c r="AB14" i="10" s="1"/>
  <c r="AS233" i="8" a="1"/>
  <c r="AS233" i="8" s="1"/>
  <c r="AI8" i="10" s="1"/>
  <c r="U236" i="8" a="1"/>
  <c r="U236" i="8" s="1"/>
  <c r="K11" i="10" s="1"/>
  <c r="AI240" i="8" a="1"/>
  <c r="AI240" i="8" s="1"/>
  <c r="Y15" i="10" s="1"/>
  <c r="AD264" i="8" a="1"/>
  <c r="AD264" i="8" s="1"/>
  <c r="T45" i="10" s="1"/>
  <c r="V243" i="8" a="1"/>
  <c r="V243" i="8" s="1"/>
  <c r="L18" i="10" s="1"/>
  <c r="Y252" i="8" a="1"/>
  <c r="Y252" i="8" s="1"/>
  <c r="O27" i="10" s="1"/>
  <c r="AI263" i="8" a="1"/>
  <c r="AI263" i="8" s="1"/>
  <c r="Y44" i="10" s="1"/>
  <c r="L240" i="8" a="1"/>
  <c r="L240" i="8" s="1"/>
  <c r="B15" i="10" s="1"/>
  <c r="AF266" i="8" a="1"/>
  <c r="AF266" i="8" s="1"/>
  <c r="V47" i="10" s="1"/>
  <c r="V259" i="8" a="1"/>
  <c r="V259" i="8" s="1"/>
  <c r="L40" i="10" s="1"/>
  <c r="AK259" i="8" a="1"/>
  <c r="AK259" i="8" s="1"/>
  <c r="AA40" i="10" s="1"/>
  <c r="AE267" i="8" a="1"/>
  <c r="AE267" i="8" s="1"/>
  <c r="AO251" i="8" a="1"/>
  <c r="AO251" i="8" s="1"/>
  <c r="AE26" i="10" s="1"/>
  <c r="X249" i="8" a="1"/>
  <c r="X249" i="8" s="1"/>
  <c r="N24" i="10" s="1"/>
  <c r="L239" i="8" a="1"/>
  <c r="L239" i="8" s="1"/>
  <c r="B14" i="10" s="1"/>
  <c r="AD252" i="8" a="1"/>
  <c r="AD252" i="8" s="1"/>
  <c r="T27" i="10" s="1"/>
  <c r="AH236" i="8" a="1"/>
  <c r="AH236" i="8" s="1"/>
  <c r="X11" i="10" s="1"/>
  <c r="AA245" i="8" a="1"/>
  <c r="AA245" i="8" s="1"/>
  <c r="Q20" i="10" s="1"/>
  <c r="Z245" i="8" a="1"/>
  <c r="Z245" i="8" s="1"/>
  <c r="P20" i="10" s="1"/>
  <c r="R242" i="8" a="1"/>
  <c r="R242" i="8" s="1"/>
  <c r="H17" i="10" s="1"/>
  <c r="AE258" i="8" a="1"/>
  <c r="AE258" i="8" s="1"/>
  <c r="U39" i="10" s="1"/>
  <c r="AL243" i="8" a="1"/>
  <c r="AL243" i="8" s="1"/>
  <c r="AB18" i="10" s="1"/>
  <c r="AS264" i="8" a="1"/>
  <c r="AS264" i="8" s="1"/>
  <c r="AI45" i="10" s="1"/>
  <c r="Y265" i="8" a="1"/>
  <c r="Y265" i="8" s="1"/>
  <c r="O46" i="10" s="1"/>
  <c r="AO239" i="8" a="1"/>
  <c r="AO239" i="8" s="1"/>
  <c r="AE14" i="10" s="1"/>
  <c r="AN246" i="8" a="1"/>
  <c r="AN246" i="8" s="1"/>
  <c r="AD21" i="10" s="1"/>
  <c r="AP267" i="8" a="1"/>
  <c r="AP267" i="8" s="1"/>
  <c r="AC265" i="8" a="1"/>
  <c r="AC265" i="8" s="1"/>
  <c r="S46" i="10" s="1"/>
  <c r="AO255" i="8" a="1"/>
  <c r="AO255" i="8" s="1"/>
  <c r="AE36" i="10" s="1"/>
  <c r="AI245" i="8" a="1"/>
  <c r="AI245" i="8" s="1"/>
  <c r="Y20" i="10" s="1"/>
  <c r="AG250" i="8" a="1"/>
  <c r="AG250" i="8" s="1"/>
  <c r="W25" i="10" s="1"/>
  <c r="R257" i="8" a="1"/>
  <c r="R257" i="8" s="1"/>
  <c r="H38" i="10" s="1"/>
  <c r="W232" i="8" a="1"/>
  <c r="W232" i="8" s="1"/>
  <c r="M7" i="10" s="1"/>
  <c r="R267" i="8" a="1"/>
  <c r="R267" i="8" s="1"/>
  <c r="M233" i="8" a="1"/>
  <c r="M233" i="8" s="1"/>
  <c r="C8" i="10" s="1"/>
  <c r="D8" i="10" s="1"/>
  <c r="AR266" i="8" a="1"/>
  <c r="AR266" i="8" s="1"/>
  <c r="AH47" i="10" s="1"/>
  <c r="W240" i="8" a="1"/>
  <c r="W240" i="8" s="1"/>
  <c r="M15" i="10" s="1"/>
  <c r="AH249" i="8" a="1"/>
  <c r="AH249" i="8" s="1"/>
  <c r="X24" i="10" s="1"/>
  <c r="R262" i="8" a="1"/>
  <c r="R262" i="8" s="1"/>
  <c r="H43" i="10" s="1"/>
  <c r="L236" i="8" a="1"/>
  <c r="L236" i="8" s="1"/>
  <c r="B11" i="10" s="1"/>
  <c r="W254" i="8" a="1"/>
  <c r="W254" i="8" s="1"/>
  <c r="M29" i="10" s="1"/>
  <c r="AQ248" i="8" a="1"/>
  <c r="AQ248" i="8" s="1"/>
  <c r="AG23" i="10" s="1"/>
  <c r="AJ263" i="8" a="1"/>
  <c r="AJ263" i="8" s="1"/>
  <c r="Z44" i="10" s="1"/>
  <c r="X244" i="8" a="1"/>
  <c r="X244" i="8" s="1"/>
  <c r="N19" i="10" s="1"/>
  <c r="X240" i="8" a="1"/>
  <c r="X240" i="8" s="1"/>
  <c r="N15" i="10" s="1"/>
  <c r="AO234" i="8" a="1"/>
  <c r="AO234" i="8" s="1"/>
  <c r="AE9" i="10" s="1"/>
  <c r="AN257" i="8" a="1"/>
  <c r="AN257" i="8" s="1"/>
  <c r="AD38" i="10" s="1"/>
  <c r="AI235" i="8" a="1"/>
  <c r="AI235" i="8" s="1"/>
  <c r="Y10" i="10" s="1"/>
  <c r="W236" i="8" a="1"/>
  <c r="W236" i="8" s="1"/>
  <c r="M11" i="10" s="1"/>
  <c r="AD254" i="8" a="1"/>
  <c r="AD254" i="8" s="1"/>
  <c r="T29" i="10" s="1"/>
  <c r="AJ240" i="8" a="1"/>
  <c r="AJ240" i="8" s="1"/>
  <c r="Z15" i="10" s="1"/>
  <c r="Y248" i="8" a="1"/>
  <c r="Y248" i="8" s="1"/>
  <c r="O23" i="10" s="1"/>
  <c r="AG251" i="8" a="1"/>
  <c r="AG251" i="8" s="1"/>
  <c r="W26" i="10" s="1"/>
  <c r="U238" i="8" a="1"/>
  <c r="U238" i="8" s="1"/>
  <c r="K13" i="10" s="1"/>
  <c r="AS267" i="8" a="1"/>
  <c r="AS267" i="8" s="1"/>
  <c r="W250" i="8" a="1"/>
  <c r="W250" i="8" s="1"/>
  <c r="M25" i="10" s="1"/>
  <c r="AE263" i="8" a="1"/>
  <c r="AE263" i="8" s="1"/>
  <c r="U44" i="10" s="1"/>
  <c r="AG267" i="8" a="1"/>
  <c r="AG267" i="8" s="1"/>
  <c r="AJ262" i="8" a="1"/>
  <c r="AJ262" i="8" s="1"/>
  <c r="Z43" i="10" s="1"/>
  <c r="AO254" i="8" a="1"/>
  <c r="AO254" i="8" s="1"/>
  <c r="AE29" i="10" s="1"/>
  <c r="R264" i="8" a="1"/>
  <c r="R264" i="8" s="1"/>
  <c r="H45" i="10" s="1"/>
  <c r="S247" i="8" a="1"/>
  <c r="S247" i="8" s="1"/>
  <c r="I22" i="10" s="1"/>
  <c r="M244" i="8" a="1"/>
  <c r="M244" i="8" s="1"/>
  <c r="C19" i="10" s="1"/>
  <c r="D19" i="10" s="1"/>
  <c r="L254" i="8" a="1"/>
  <c r="L254" i="8" s="1"/>
  <c r="B29" i="10" s="1"/>
  <c r="W235" i="8" a="1"/>
  <c r="W235" i="8" s="1"/>
  <c r="M10" i="10" s="1"/>
  <c r="U267" i="8" a="1"/>
  <c r="U267" i="8" s="1"/>
  <c r="AP251" i="8" a="1"/>
  <c r="AP251" i="8" s="1"/>
  <c r="AF26" i="10" s="1"/>
  <c r="AE252" i="8" a="1"/>
  <c r="AE252" i="8" s="1"/>
  <c r="U27" i="10" s="1"/>
  <c r="T267" i="8" a="1"/>
  <c r="T267" i="8" s="1"/>
  <c r="AH252" i="8" a="1"/>
  <c r="AH252" i="8" s="1"/>
  <c r="X27" i="10" s="1"/>
  <c r="AI266" i="8" a="1"/>
  <c r="AI266" i="8" s="1"/>
  <c r="Y47" i="10" s="1"/>
  <c r="AG253" i="8" a="1"/>
  <c r="AG253" i="8" s="1"/>
  <c r="W28" i="10" s="1"/>
  <c r="AQ263" i="8" a="1"/>
  <c r="AQ263" i="8" s="1"/>
  <c r="AG44" i="10" s="1"/>
  <c r="S248" i="8" a="1"/>
  <c r="S248" i="8" s="1"/>
  <c r="I23" i="10" s="1"/>
  <c r="AE256" i="8" a="1"/>
  <c r="AE256" i="8" s="1"/>
  <c r="U37" i="10" s="1"/>
  <c r="AJ266" i="8" a="1"/>
  <c r="AJ266" i="8" s="1"/>
  <c r="Z47" i="10" s="1"/>
  <c r="V241" i="8" a="1"/>
  <c r="V241" i="8" s="1"/>
  <c r="L16" i="10" s="1"/>
  <c r="AE262" i="8" a="1"/>
  <c r="AE262" i="8" s="1"/>
  <c r="U43" i="10" s="1"/>
  <c r="AQ254" i="8" a="1"/>
  <c r="AQ254" i="8" s="1"/>
  <c r="AG29" i="10" s="1"/>
  <c r="AG266" i="8" a="1"/>
  <c r="AG266" i="8" s="1"/>
  <c r="W47" i="10" s="1"/>
  <c r="L259" i="8" a="1"/>
  <c r="L259" i="8" s="1"/>
  <c r="B40" i="10" s="1"/>
  <c r="A40" i="10" s="1"/>
  <c r="U247" i="8" a="1"/>
  <c r="U247" i="8" s="1"/>
  <c r="K22" i="10" s="1"/>
  <c r="Y257" i="8" a="1"/>
  <c r="Y257" i="8" s="1"/>
  <c r="O38" i="10" s="1"/>
  <c r="W241" i="8" a="1"/>
  <c r="W241" i="8" s="1"/>
  <c r="M16" i="10" s="1"/>
  <c r="W255" i="8" a="1"/>
  <c r="W255" i="8" s="1"/>
  <c r="M36" i="10" s="1"/>
  <c r="AL265" i="8" a="1"/>
  <c r="AL265" i="8" s="1"/>
  <c r="AB46" i="10" s="1"/>
  <c r="AO260" i="8" a="1"/>
  <c r="AO260" i="8" s="1"/>
  <c r="AE41" i="10" s="1"/>
  <c r="Z264" i="8" a="1"/>
  <c r="Z264" i="8" s="1"/>
  <c r="P45" i="10" s="1"/>
  <c r="L265" i="8" a="1"/>
  <c r="L265" i="8" s="1"/>
  <c r="B46" i="10" s="1"/>
  <c r="A46" i="10" s="1"/>
  <c r="AN234" i="8" a="1"/>
  <c r="AN234" i="8" s="1"/>
  <c r="AD9" i="10" s="1"/>
  <c r="AC241" i="8" a="1"/>
  <c r="AC241" i="8" s="1"/>
  <c r="S16" i="10" s="1"/>
  <c r="AL261" i="8" a="1"/>
  <c r="AL261" i="8" s="1"/>
  <c r="AB42" i="10" s="1"/>
  <c r="AB242" i="8" a="1"/>
  <c r="AB242" i="8" s="1"/>
  <c r="R17" i="10" s="1"/>
  <c r="X242" i="8" a="1"/>
  <c r="X242" i="8" s="1"/>
  <c r="N17" i="10" s="1"/>
  <c r="R250" i="8" a="1"/>
  <c r="R250" i="8" s="1"/>
  <c r="H25" i="10" s="1"/>
  <c r="AH240" i="8" a="1"/>
  <c r="AH240" i="8" s="1"/>
  <c r="X15" i="10" s="1"/>
  <c r="Z239" i="8" a="1"/>
  <c r="Z239" i="8" s="1"/>
  <c r="P14" i="10" s="1"/>
  <c r="K240" i="8" a="1"/>
  <c r="K240" i="8" s="1"/>
  <c r="AK239" i="8" a="1"/>
  <c r="AK239" i="8" s="1"/>
  <c r="AA14" i="10" s="1"/>
  <c r="T253" i="8" a="1"/>
  <c r="T253" i="8" s="1"/>
  <c r="J28" i="10" s="1"/>
  <c r="AG245" i="8" a="1"/>
  <c r="AG245" i="8" s="1"/>
  <c r="W20" i="10" s="1"/>
  <c r="AE254" i="8" a="1"/>
  <c r="AE254" i="8" s="1"/>
  <c r="U29" i="10" s="1"/>
  <c r="AF243" i="8" a="1"/>
  <c r="AF243" i="8" s="1"/>
  <c r="V18" i="10" s="1"/>
  <c r="AH239" i="8" a="1"/>
  <c r="AH239" i="8" s="1"/>
  <c r="X14" i="10" s="1"/>
  <c r="Z232" i="8" a="1"/>
  <c r="Z232" i="8" s="1"/>
  <c r="P7" i="10" s="1"/>
  <c r="AO231" i="8" a="1"/>
  <c r="AO231" i="8" s="1"/>
  <c r="AL235" i="8" a="1"/>
  <c r="AL235" i="8" s="1"/>
  <c r="AB10" i="10" s="1"/>
  <c r="T243" i="8" a="1"/>
  <c r="T243" i="8" s="1"/>
  <c r="J18" i="10" s="1"/>
  <c r="AE244" i="8" a="1"/>
  <c r="AE244" i="8" s="1"/>
  <c r="U19" i="10" s="1"/>
  <c r="U243" i="8" a="1"/>
  <c r="U243" i="8" s="1"/>
  <c r="K18" i="10" s="1"/>
  <c r="AH259" i="8" a="1"/>
  <c r="AH259" i="8" s="1"/>
  <c r="X40" i="10" s="1"/>
  <c r="AS259" i="8" a="1"/>
  <c r="AS259" i="8" s="1"/>
  <c r="AI40" i="10" s="1"/>
  <c r="AF232" i="8" a="1"/>
  <c r="AF232" i="8" s="1"/>
  <c r="V7" i="10" s="1"/>
  <c r="AE257" i="8" a="1"/>
  <c r="AE257" i="8" s="1"/>
  <c r="U38" i="10" s="1"/>
  <c r="AO263" i="8" a="1"/>
  <c r="AO263" i="8" s="1"/>
  <c r="AE44" i="10" s="1"/>
  <c r="AD260" i="8" a="1"/>
  <c r="AD260" i="8" s="1"/>
  <c r="T41" i="10" s="1"/>
  <c r="AG246" i="8" a="1"/>
  <c r="AG246" i="8" s="1"/>
  <c r="W21" i="10" s="1"/>
  <c r="AE233" i="8" a="1"/>
  <c r="AE233" i="8" s="1"/>
  <c r="U8" i="10" s="1"/>
  <c r="AC234" i="8" a="1"/>
  <c r="AC234" i="8" s="1"/>
  <c r="S9" i="10" s="1"/>
  <c r="Z246" i="8" a="1"/>
  <c r="Z246" i="8" s="1"/>
  <c r="P21" i="10" s="1"/>
  <c r="R233" i="8" a="1"/>
  <c r="R233" i="8" s="1"/>
  <c r="H8" i="10" s="1"/>
  <c r="AL233" i="8" a="1"/>
  <c r="AL233" i="8" s="1"/>
  <c r="AB8" i="10" s="1"/>
  <c r="AH233" i="8" a="1"/>
  <c r="AH233" i="8" s="1"/>
  <c r="X8" i="10" s="1"/>
  <c r="AP256" i="8" a="1"/>
  <c r="AP256" i="8" s="1"/>
  <c r="AF37" i="10" s="1"/>
  <c r="S234" i="8" a="1"/>
  <c r="S234" i="8" s="1"/>
  <c r="I9" i="10" s="1"/>
  <c r="AB232" i="8" a="1"/>
  <c r="AB232" i="8" s="1"/>
  <c r="R7" i="10" s="1"/>
  <c r="AQ260" i="8" a="1"/>
  <c r="AQ260" i="8" s="1"/>
  <c r="AG41" i="10" s="1"/>
  <c r="AC249" i="8" a="1"/>
  <c r="AC249" i="8" s="1"/>
  <c r="S24" i="10" s="1"/>
  <c r="AA266" i="8" a="1"/>
  <c r="AA266" i="8" s="1"/>
  <c r="Q47" i="10" s="1"/>
  <c r="AO245" i="8" a="1"/>
  <c r="AO245" i="8" s="1"/>
  <c r="AE20" i="10" s="1"/>
  <c r="AH244" i="8" a="1"/>
  <c r="AH244" i="8" s="1"/>
  <c r="X19" i="10" s="1"/>
  <c r="AP247" i="8" a="1"/>
  <c r="AP247" i="8" s="1"/>
  <c r="AF22" i="10" s="1"/>
  <c r="AR267" i="8" a="1"/>
  <c r="AR267" i="8" s="1"/>
  <c r="AE245" i="8" a="1"/>
  <c r="AE245" i="8" s="1"/>
  <c r="U20" i="10" s="1"/>
  <c r="AI243" i="8" a="1"/>
  <c r="AI243" i="8" s="1"/>
  <c r="Y18" i="10" s="1"/>
  <c r="AQ252" i="8" a="1"/>
  <c r="AQ252" i="8" s="1"/>
  <c r="AG27" i="10" s="1"/>
  <c r="U232" i="8" a="1"/>
  <c r="U232" i="8" s="1"/>
  <c r="K7" i="10" s="1"/>
  <c r="AQ235" i="8" a="1"/>
  <c r="AQ235" i="8" s="1"/>
  <c r="AG10" i="10" s="1"/>
  <c r="M249" i="8" a="1"/>
  <c r="M249" i="8" s="1"/>
  <c r="C24" i="10" s="1"/>
  <c r="D24" i="10" s="1"/>
  <c r="AK255" i="8" a="1"/>
  <c r="AK255" i="8" s="1"/>
  <c r="AA36" i="10" s="1"/>
  <c r="R231" i="8" a="1"/>
  <c r="R231" i="8" s="1"/>
  <c r="V264" i="8" a="1"/>
  <c r="V264" i="8" s="1"/>
  <c r="L45" i="10" s="1"/>
  <c r="AD255" i="8" a="1"/>
  <c r="AD255" i="8" s="1"/>
  <c r="T36" i="10" s="1"/>
  <c r="AM231" i="8" a="1"/>
  <c r="AM231" i="8" s="1"/>
  <c r="AA251" i="8" a="1"/>
  <c r="AA251" i="8" s="1"/>
  <c r="Q26" i="10" s="1"/>
  <c r="AA262" i="8" a="1"/>
  <c r="AA262" i="8" s="1"/>
  <c r="Q43" i="10" s="1"/>
  <c r="AQ253" i="8" a="1"/>
  <c r="AQ253" i="8" s="1"/>
  <c r="AG28" i="10" s="1"/>
  <c r="AC263" i="8" a="1"/>
  <c r="AC263" i="8" s="1"/>
  <c r="S44" i="10" s="1"/>
  <c r="S267" i="8" a="1"/>
  <c r="S267" i="8" s="1"/>
  <c r="AR260" i="8" a="1"/>
  <c r="AR260" i="8" s="1"/>
  <c r="AH41" i="10" s="1"/>
  <c r="AB265" i="8" a="1"/>
  <c r="AB265" i="8" s="1"/>
  <c r="R46" i="10" s="1"/>
  <c r="R261" i="8" a="1"/>
  <c r="R261" i="8" s="1"/>
  <c r="H42" i="10" s="1"/>
  <c r="AA250" i="8" a="1"/>
  <c r="AA250" i="8" s="1"/>
  <c r="Q25" i="10" s="1"/>
  <c r="M234" i="8" a="1"/>
  <c r="M234" i="8" s="1"/>
  <c r="C9" i="10" s="1"/>
  <c r="D9" i="10" s="1"/>
  <c r="AC233" i="8" a="1"/>
  <c r="AC233" i="8" s="1"/>
  <c r="S8" i="10" s="1"/>
  <c r="AF247" i="8" a="1"/>
  <c r="AF247" i="8" s="1"/>
  <c r="V22" i="10" s="1"/>
  <c r="AA263" i="8" a="1"/>
  <c r="AA263" i="8" s="1"/>
  <c r="Q44" i="10" s="1"/>
  <c r="Z259" i="8" a="1"/>
  <c r="Z259" i="8" s="1"/>
  <c r="P40" i="10" s="1"/>
  <c r="AP253" i="8" a="1"/>
  <c r="AP253" i="8" s="1"/>
  <c r="AF28" i="10" s="1"/>
  <c r="AR265" i="8" a="1"/>
  <c r="AR265" i="8" s="1"/>
  <c r="AH46" i="10" s="1"/>
  <c r="U249" i="8" a="1"/>
  <c r="U249" i="8" s="1"/>
  <c r="K24" i="10" s="1"/>
  <c r="AQ240" i="8" a="1"/>
  <c r="AQ240" i="8" s="1"/>
  <c r="AG15" i="10" s="1"/>
  <c r="Y235" i="8" a="1"/>
  <c r="Y235" i="8" s="1"/>
  <c r="O10" i="10" s="1"/>
  <c r="AE242" i="8" a="1"/>
  <c r="AE242" i="8" s="1"/>
  <c r="U17" i="10" s="1"/>
  <c r="X253" i="8" a="1"/>
  <c r="X253" i="8" s="1"/>
  <c r="N28" i="10" s="1"/>
  <c r="AP248" i="8" a="1"/>
  <c r="AP248" i="8" s="1"/>
  <c r="AF23" i="10" s="1"/>
  <c r="AC260" i="8" a="1"/>
  <c r="AC260" i="8" s="1"/>
  <c r="S41" i="10" s="1"/>
  <c r="AP263" i="8" a="1"/>
  <c r="AP263" i="8" s="1"/>
  <c r="AF44" i="10" s="1"/>
  <c r="T242" i="8" a="1"/>
  <c r="T242" i="8" s="1"/>
  <c r="J17" i="10" s="1"/>
  <c r="Y233" i="8" a="1"/>
  <c r="Y233" i="8" s="1"/>
  <c r="O8" i="10" s="1"/>
  <c r="AN258" i="8" a="1"/>
  <c r="AN258" i="8" s="1"/>
  <c r="AD39" i="10" s="1"/>
  <c r="AL234" i="8" a="1"/>
  <c r="AL234" i="8" s="1"/>
  <c r="AB9" i="10" s="1"/>
  <c r="V236" i="8" a="1"/>
  <c r="V236" i="8" s="1"/>
  <c r="L11" i="10" s="1"/>
  <c r="AK258" i="8" a="1"/>
  <c r="AK258" i="8" s="1"/>
  <c r="AA39" i="10" s="1"/>
  <c r="AM237" i="8" a="1"/>
  <c r="AM237" i="8" s="1"/>
  <c r="AC12" i="10" s="1"/>
  <c r="AP233" i="8" a="1"/>
  <c r="AP233" i="8" s="1"/>
  <c r="AF8" i="10" s="1"/>
  <c r="Y264" i="8" a="1"/>
  <c r="Y264" i="8" s="1"/>
  <c r="O45" i="10" s="1"/>
  <c r="Z257" i="8" a="1"/>
  <c r="Z257" i="8" s="1"/>
  <c r="P38" i="10" s="1"/>
  <c r="AH267" i="8" a="1"/>
  <c r="AH267" i="8" s="1"/>
  <c r="AQ247" i="8" a="1"/>
  <c r="AQ247" i="8" s="1"/>
  <c r="AG22" i="10" s="1"/>
  <c r="AL263" i="8" a="1"/>
  <c r="AL263" i="8" s="1"/>
  <c r="AB44" i="10" s="1"/>
  <c r="W242" i="8" a="1"/>
  <c r="W242" i="8" s="1"/>
  <c r="M17" i="10" s="1"/>
  <c r="AM244" i="8" a="1"/>
  <c r="AM244" i="8" s="1"/>
  <c r="AC19" i="10" s="1"/>
  <c r="AI264" i="8" a="1"/>
  <c r="AI264" i="8" s="1"/>
  <c r="Y45" i="10" s="1"/>
  <c r="K239" i="8" a="1"/>
  <c r="K239" i="8" s="1"/>
  <c r="AR258" i="8" a="1"/>
  <c r="AR258" i="8" s="1"/>
  <c r="AH39" i="10" s="1"/>
  <c r="Y250" i="8" a="1"/>
  <c r="Y250" i="8" s="1"/>
  <c r="O25" i="10" s="1"/>
  <c r="AH257" i="8" a="1"/>
  <c r="AH257" i="8" s="1"/>
  <c r="X38" i="10" s="1"/>
  <c r="AD259" i="8" a="1"/>
  <c r="AD259" i="8" s="1"/>
  <c r="T40" i="10" s="1"/>
  <c r="V257" i="8" a="1"/>
  <c r="V257" i="8" s="1"/>
  <c r="L38" i="10" s="1"/>
  <c r="V231" i="8" a="1"/>
  <c r="V231" i="8" s="1"/>
  <c r="AL246" i="8" a="1"/>
  <c r="AL246" i="8" s="1"/>
  <c r="AB21" i="10" s="1"/>
  <c r="AL251" i="8" a="1"/>
  <c r="AL251" i="8" s="1"/>
  <c r="AB26" i="10" s="1"/>
  <c r="U239" i="8" a="1"/>
  <c r="U239" i="8" s="1"/>
  <c r="K14" i="10" s="1"/>
  <c r="U244" i="8" a="1"/>
  <c r="U244" i="8" s="1"/>
  <c r="K19" i="10" s="1"/>
  <c r="AG243" i="8" a="1"/>
  <c r="AG243" i="8" s="1"/>
  <c r="W18" i="10" s="1"/>
  <c r="U257" i="8" a="1"/>
  <c r="U257" i="8" s="1"/>
  <c r="K38" i="10" s="1"/>
  <c r="AR252" i="8" a="1"/>
  <c r="AR252" i="8" s="1"/>
  <c r="AH27" i="10" s="1"/>
  <c r="AQ233" i="8" a="1"/>
  <c r="AQ233" i="8" s="1"/>
  <c r="AG8" i="10" s="1"/>
  <c r="AR262" i="8" a="1"/>
  <c r="AR262" i="8" s="1"/>
  <c r="AH43" i="10" s="1"/>
  <c r="AK267" i="8" a="1"/>
  <c r="AK267" i="8" s="1"/>
  <c r="AJ255" i="8" a="1"/>
  <c r="AJ255" i="8" s="1"/>
  <c r="Z36" i="10" s="1"/>
  <c r="K231" i="8" a="1"/>
  <c r="K231" i="8" s="1"/>
  <c r="AH261" i="8" a="1"/>
  <c r="AH261" i="8" s="1"/>
  <c r="X42" i="10" s="1"/>
  <c r="AB266" i="8" a="1"/>
  <c r="AB266" i="8" s="1"/>
  <c r="R47" i="10" s="1"/>
  <c r="AS266" i="8" a="1"/>
  <c r="AS266" i="8" s="1"/>
  <c r="AI47" i="10" s="1"/>
  <c r="Y255" i="8" a="1"/>
  <c r="Y255" i="8" s="1"/>
  <c r="O36" i="10" s="1"/>
  <c r="K232" i="8" a="1"/>
  <c r="K232" i="8" s="1"/>
  <c r="AD261" i="8" a="1"/>
  <c r="AD261" i="8" s="1"/>
  <c r="T42" i="10" s="1"/>
  <c r="AC235" i="8" a="1"/>
  <c r="AC235" i="8" s="1"/>
  <c r="S10" i="10" s="1"/>
  <c r="AI232" i="8" a="1"/>
  <c r="AI232" i="8" s="1"/>
  <c r="Y7" i="10" s="1"/>
  <c r="AN247" i="8" a="1"/>
  <c r="AN247" i="8" s="1"/>
  <c r="AD22" i="10" s="1"/>
  <c r="L253" i="8" a="1"/>
  <c r="L253" i="8" s="1"/>
  <c r="B28" i="10" s="1"/>
  <c r="AS260" i="8" a="1"/>
  <c r="AS260" i="8" s="1"/>
  <c r="AI41" i="10" s="1"/>
  <c r="Y263" i="8" a="1"/>
  <c r="Y263" i="8" s="1"/>
  <c r="O44" i="10" s="1"/>
  <c r="AN263" i="8" a="1"/>
  <c r="AN263" i="8" s="1"/>
  <c r="AD44" i="10" s="1"/>
  <c r="AS232" i="8" a="1"/>
  <c r="AS232" i="8" s="1"/>
  <c r="AI7" i="10" s="1"/>
  <c r="M238" i="8" a="1"/>
  <c r="M238" i="8" s="1"/>
  <c r="C13" i="10" s="1"/>
  <c r="D13" i="10" s="1"/>
  <c r="Z251" i="8" a="1"/>
  <c r="Z251" i="8" s="1"/>
  <c r="P26" i="10" s="1"/>
  <c r="AN250" i="8" a="1"/>
  <c r="AN250" i="8" s="1"/>
  <c r="AD25" i="10" s="1"/>
  <c r="AG234" i="8" a="1"/>
  <c r="AG234" i="8" s="1"/>
  <c r="W9" i="10" s="1"/>
  <c r="AI241" i="8" a="1"/>
  <c r="AI241" i="8" s="1"/>
  <c r="Y16" i="10" s="1"/>
  <c r="W247" i="8" a="1"/>
  <c r="W247" i="8" s="1"/>
  <c r="M22" i="10" s="1"/>
  <c r="M257" i="8" a="1"/>
  <c r="M257" i="8" s="1"/>
  <c r="C38" i="10" s="1"/>
  <c r="D38" i="10" s="1"/>
  <c r="AI265" i="8" a="1"/>
  <c r="AI265" i="8" s="1"/>
  <c r="Y46" i="10" s="1"/>
  <c r="V246" i="8" a="1"/>
  <c r="V246" i="8" s="1"/>
  <c r="L21" i="10" s="1"/>
  <c r="AJ251" i="8" a="1"/>
  <c r="AJ251" i="8" s="1"/>
  <c r="Z26" i="10" s="1"/>
  <c r="AB248" i="8" a="1"/>
  <c r="AB248" i="8" s="1"/>
  <c r="R23" i="10" s="1"/>
  <c r="AO237" i="8" a="1"/>
  <c r="AO237" i="8" s="1"/>
  <c r="AE12" i="10" s="1"/>
  <c r="AJ256" i="8" a="1"/>
  <c r="AJ256" i="8" s="1"/>
  <c r="Z37" i="10" s="1"/>
  <c r="AL244" i="8" a="1"/>
  <c r="AL244" i="8" s="1"/>
  <c r="AB19" i="10" s="1"/>
  <c r="AF238" i="8" a="1"/>
  <c r="AF238" i="8" s="1"/>
  <c r="V13" i="10" s="1"/>
  <c r="AB246" i="8" a="1"/>
  <c r="AB246" i="8" s="1"/>
  <c r="R21" i="10" s="1"/>
  <c r="AO253" i="8" a="1"/>
  <c r="AO253" i="8" s="1"/>
  <c r="AE28" i="10" s="1"/>
  <c r="AP255" i="8" a="1"/>
  <c r="AP255" i="8" s="1"/>
  <c r="AF36" i="10" s="1"/>
  <c r="AH250" i="8" a="1"/>
  <c r="AH250" i="8" s="1"/>
  <c r="X25" i="10" s="1"/>
  <c r="AD238" i="8" a="1"/>
  <c r="AD238" i="8" s="1"/>
  <c r="T13" i="10" s="1"/>
  <c r="AK235" i="8" a="1"/>
  <c r="AK235" i="8" s="1"/>
  <c r="AA10" i="10" s="1"/>
  <c r="K234" i="8" a="1"/>
  <c r="K234" i="8" s="1"/>
  <c r="AE249" i="8" a="1"/>
  <c r="AE249" i="8" s="1"/>
  <c r="U24" i="10" s="1"/>
  <c r="AK254" i="8" a="1"/>
  <c r="AK254" i="8" s="1"/>
  <c r="AA29" i="10" s="1"/>
  <c r="T258" i="8" a="1"/>
  <c r="T258" i="8" s="1"/>
  <c r="J39" i="10" s="1"/>
  <c r="AB258" i="8" a="1"/>
  <c r="AB258" i="8" s="1"/>
  <c r="R39" i="10" s="1"/>
  <c r="AC251" i="8" a="1"/>
  <c r="AC251" i="8" s="1"/>
  <c r="S26" i="10" s="1"/>
  <c r="AP238" i="8" a="1"/>
  <c r="AP238" i="8" s="1"/>
  <c r="AF13" i="10" s="1"/>
  <c r="AB244" i="8" a="1"/>
  <c r="AB244" i="8" s="1"/>
  <c r="R19" i="10" s="1"/>
  <c r="X262" i="8" a="1"/>
  <c r="X262" i="8" s="1"/>
  <c r="N43" i="10" s="1"/>
  <c r="W252" i="8" a="1"/>
  <c r="W252" i="8" s="1"/>
  <c r="M27" i="10" s="1"/>
  <c r="AL237" i="8" a="1"/>
  <c r="AL237" i="8" s="1"/>
  <c r="AB12" i="10" s="1"/>
  <c r="W246" i="8" a="1"/>
  <c r="W246" i="8" s="1"/>
  <c r="M21" i="10" s="1"/>
  <c r="AF245" i="8" a="1"/>
  <c r="AF245" i="8" s="1"/>
  <c r="V20" i="10" s="1"/>
  <c r="AH255" i="8" a="1"/>
  <c r="AH255" i="8" s="1"/>
  <c r="X36" i="10" s="1"/>
  <c r="W237" i="8" a="1"/>
  <c r="W237" i="8" s="1"/>
  <c r="M12" i="10" s="1"/>
  <c r="AQ267" i="8" a="1"/>
  <c r="AQ267" i="8" s="1"/>
  <c r="AM262" i="8" a="1"/>
  <c r="AM262" i="8" s="1"/>
  <c r="AC43" i="10" s="1"/>
  <c r="AD249" i="8" a="1"/>
  <c r="AD249" i="8" s="1"/>
  <c r="T24" i="10" s="1"/>
  <c r="AO242" i="8" a="1"/>
  <c r="AO242" i="8" s="1"/>
  <c r="AE17" i="10" s="1"/>
  <c r="AL258" i="8" a="1"/>
  <c r="AL258" i="8" s="1"/>
  <c r="AB39" i="10" s="1"/>
  <c r="AN249" i="8" a="1"/>
  <c r="AN249" i="8" s="1"/>
  <c r="AD24" i="10" s="1"/>
  <c r="AP241" i="8" a="1"/>
  <c r="AP241" i="8" s="1"/>
  <c r="AF16" i="10" s="1"/>
  <c r="AA233" i="8" a="1"/>
  <c r="AA233" i="8" s="1"/>
  <c r="Q8" i="10" s="1"/>
  <c r="AI247" i="8" a="1"/>
  <c r="AI247" i="8" s="1"/>
  <c r="Y22" i="10" s="1"/>
  <c r="T256" i="8" a="1"/>
  <c r="T256" i="8" s="1"/>
  <c r="J37" i="10" s="1"/>
  <c r="AQ262" i="8" a="1"/>
  <c r="AQ262" i="8" s="1"/>
  <c r="AG43" i="10" s="1"/>
  <c r="AM257" i="8" a="1"/>
  <c r="AM257" i="8" s="1"/>
  <c r="AC38" i="10" s="1"/>
  <c r="AH258" i="8" a="1"/>
  <c r="AH258" i="8" s="1"/>
  <c r="X39" i="10" s="1"/>
  <c r="AJ241" i="8" a="1"/>
  <c r="AJ241" i="8" s="1"/>
  <c r="Z16" i="10" s="1"/>
  <c r="W258" i="8" a="1"/>
  <c r="W258" i="8" s="1"/>
  <c r="M39" i="10" s="1"/>
  <c r="AD242" i="8" a="1"/>
  <c r="AD242" i="8" s="1"/>
  <c r="T17" i="10" s="1"/>
  <c r="AJ234" i="8" a="1"/>
  <c r="AJ234" i="8" s="1"/>
  <c r="Z9" i="10" s="1"/>
  <c r="AA256" i="8" a="1"/>
  <c r="AA256" i="8" s="1"/>
  <c r="Q37" i="10" s="1"/>
  <c r="AI248" i="8" a="1"/>
  <c r="AI248" i="8" s="1"/>
  <c r="Y23" i="10" s="1"/>
  <c r="AA254" i="8" a="1"/>
  <c r="AA254" i="8" s="1"/>
  <c r="Q29" i="10" s="1"/>
  <c r="Z231" i="8" a="1"/>
  <c r="Z231" i="8" s="1"/>
  <c r="L234" i="8" a="1"/>
  <c r="L234" i="8" s="1"/>
  <c r="B9" i="10" s="1"/>
  <c r="M264" i="8" a="1"/>
  <c r="M264" i="8" s="1"/>
  <c r="C45" i="10" s="1"/>
  <c r="D45" i="10" s="1"/>
  <c r="K251" i="8" a="1"/>
  <c r="K251" i="8" s="1"/>
  <c r="AD246" i="8" a="1"/>
  <c r="AD246" i="8" s="1"/>
  <c r="T21" i="10" s="1"/>
  <c r="AJ245" i="8" a="1"/>
  <c r="AJ245" i="8" s="1"/>
  <c r="Z20" i="10" s="1"/>
  <c r="AB243" i="8" a="1"/>
  <c r="AB243" i="8" s="1"/>
  <c r="R18" i="10" s="1"/>
  <c r="AS265" i="8" a="1"/>
  <c r="AS265" i="8" s="1"/>
  <c r="AI46" i="10" s="1"/>
  <c r="T262" i="8" a="1"/>
  <c r="T262" i="8" s="1"/>
  <c r="J43" i="10" s="1"/>
  <c r="AD236" i="8" a="1"/>
  <c r="AD236" i="8" s="1"/>
  <c r="T11" i="10" s="1"/>
  <c r="V247" i="8" a="1"/>
  <c r="V247" i="8" s="1"/>
  <c r="L22" i="10" s="1"/>
  <c r="AL264" i="8" a="1"/>
  <c r="AL264" i="8" s="1"/>
  <c r="AB45" i="10" s="1"/>
  <c r="S257" i="8" a="1"/>
  <c r="S257" i="8" s="1"/>
  <c r="I38" i="10" s="1"/>
  <c r="AN261" i="8" a="1"/>
  <c r="AN261" i="8" s="1"/>
  <c r="AD42" i="10" s="1"/>
  <c r="AK234" i="8" a="1"/>
  <c r="AK234" i="8" s="1"/>
  <c r="AA9" i="10" s="1"/>
  <c r="AA234" i="8" a="1"/>
  <c r="AA234" i="8" s="1"/>
  <c r="Q9" i="10" s="1"/>
  <c r="T231" i="8" a="1"/>
  <c r="T231" i="8" s="1"/>
  <c r="R235" i="8" a="1"/>
  <c r="R235" i="8" s="1"/>
  <c r="H10" i="10" s="1"/>
  <c r="AK262" i="8" a="1"/>
  <c r="AK262" i="8" s="1"/>
  <c r="AA43" i="10" s="1"/>
  <c r="AB267" i="8" a="1"/>
  <c r="AB267" i="8" s="1"/>
  <c r="AB253" i="8" a="1"/>
  <c r="AB253" i="8" s="1"/>
  <c r="R28" i="10" s="1"/>
  <c r="AB259" i="8" a="1"/>
  <c r="AB259" i="8" s="1"/>
  <c r="R40" i="10" s="1"/>
  <c r="AP258" i="8" a="1"/>
  <c r="AP258" i="8" s="1"/>
  <c r="AF39" i="10" s="1"/>
  <c r="AJ238" i="8" a="1"/>
  <c r="AJ238" i="8" s="1"/>
  <c r="Z13" i="10" s="1"/>
  <c r="AF251" i="8" a="1"/>
  <c r="AF251" i="8" s="1"/>
  <c r="V26" i="10" s="1"/>
  <c r="AF253" i="8" a="1"/>
  <c r="AF253" i="8" s="1"/>
  <c r="V28" i="10" s="1"/>
  <c r="M247" i="8" a="1"/>
  <c r="M247" i="8" s="1"/>
  <c r="C22" i="10" s="1"/>
  <c r="D22" i="10" s="1"/>
  <c r="AI236" i="8" a="1"/>
  <c r="AI236" i="8" s="1"/>
  <c r="Y11" i="10" s="1"/>
  <c r="AK247" i="8" a="1"/>
  <c r="AK247" i="8" s="1"/>
  <c r="AA22" i="10" s="1"/>
  <c r="W261" i="8" a="1"/>
  <c r="W261" i="8" s="1"/>
  <c r="M42" i="10" s="1"/>
  <c r="AE266" i="8" a="1"/>
  <c r="AE266" i="8" s="1"/>
  <c r="U47" i="10" s="1"/>
  <c r="V252" i="8" a="1"/>
  <c r="V252" i="8" s="1"/>
  <c r="L27" i="10" s="1"/>
  <c r="U255" i="8" a="1"/>
  <c r="U255" i="8" s="1"/>
  <c r="K36" i="10" s="1"/>
  <c r="M245" i="8" a="1"/>
  <c r="M245" i="8" s="1"/>
  <c r="C20" i="10" s="1"/>
  <c r="D20" i="10" s="1"/>
  <c r="AQ255" i="8" a="1"/>
  <c r="AQ255" i="8" s="1"/>
  <c r="AG36" i="10" s="1"/>
  <c r="AS254" i="8" a="1"/>
  <c r="AS254" i="8" s="1"/>
  <c r="AI29" i="10" s="1"/>
  <c r="AJ252" i="8" a="1"/>
  <c r="AJ252" i="8" s="1"/>
  <c r="Z27" i="10" s="1"/>
  <c r="U251" i="8" a="1"/>
  <c r="U251" i="8" s="1"/>
  <c r="K26" i="10" s="1"/>
  <c r="AS255" i="8" a="1"/>
  <c r="AS255" i="8" s="1"/>
  <c r="AI36" i="10" s="1"/>
  <c r="AK240" i="8" a="1"/>
  <c r="AK240" i="8" s="1"/>
  <c r="AA15" i="10" s="1"/>
  <c r="AB260" i="8" a="1"/>
  <c r="AB260" i="8" s="1"/>
  <c r="R41" i="10" s="1"/>
  <c r="AG262" i="8" a="1"/>
  <c r="AG262" i="8" s="1"/>
  <c r="W43" i="10" s="1"/>
  <c r="AA260" i="8" a="1"/>
  <c r="AA260" i="8" s="1"/>
  <c r="Q41" i="10" s="1"/>
  <c r="L250" i="8" a="1"/>
  <c r="L250" i="8" s="1"/>
  <c r="B25" i="10" s="1"/>
  <c r="AG240" i="8" a="1"/>
  <c r="AG240" i="8" s="1"/>
  <c r="W15" i="10" s="1"/>
  <c r="Z238" i="8" a="1"/>
  <c r="Z238" i="8" s="1"/>
  <c r="P13" i="10" s="1"/>
  <c r="K236" i="8" a="1"/>
  <c r="K236" i="8" s="1"/>
  <c r="M252" i="8" a="1"/>
  <c r="M252" i="8" s="1"/>
  <c r="C27" i="10" s="1"/>
  <c r="D27" i="10" s="1"/>
  <c r="AE240" i="8" a="1"/>
  <c r="AE240" i="8" s="1"/>
  <c r="U15" i="10" s="1"/>
  <c r="AE265" i="8" a="1"/>
  <c r="AE265" i="8" s="1"/>
  <c r="U46" i="10" s="1"/>
  <c r="J33" i="10" l="1"/>
  <c r="B34" i="10"/>
  <c r="A36" i="10"/>
  <c r="B33" i="10"/>
  <c r="B6" i="10"/>
  <c r="B5" i="10" s="1"/>
  <c r="J48" i="10"/>
  <c r="D5" i="8"/>
  <c r="E5" i="8" s="1"/>
  <c r="M35" i="10" l="1"/>
  <c r="AH63" i="10"/>
  <c r="Z35" i="10"/>
  <c r="T35" i="10"/>
  <c r="AA35" i="10"/>
  <c r="AB35" i="10"/>
  <c r="Q35" i="10"/>
  <c r="L35" i="10"/>
  <c r="AF35" i="10"/>
  <c r="E35" i="10"/>
  <c r="K35" i="10"/>
  <c r="H35" i="10"/>
  <c r="X35" i="10"/>
  <c r="U35" i="10"/>
  <c r="G35" i="10"/>
  <c r="F35" i="10"/>
  <c r="V35" i="10"/>
  <c r="AC35" i="10"/>
  <c r="N35" i="10"/>
  <c r="AE35" i="10"/>
  <c r="R35" i="10"/>
  <c r="AD35" i="10"/>
  <c r="C35" i="10"/>
  <c r="S35" i="10"/>
  <c r="AH35" i="10"/>
  <c r="Y35" i="10"/>
  <c r="O35" i="10"/>
  <c r="P35" i="10"/>
  <c r="AG35" i="10"/>
  <c r="D35" i="10"/>
  <c r="W35" i="10"/>
  <c r="AH33" i="10"/>
  <c r="J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8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3"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<sst xmlns="http://schemas.openxmlformats.org/spreadsheetml/2006/main" count="1357" uniqueCount="959">
  <si>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</si>
  <si>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</si>
  <si>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</si>
  <si>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</si>
  <si>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</si>
  <si>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</si>
  <si>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</si>
  <si>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</si>
  <si>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</si>
  <si>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</si>
  <si>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</si>
  <si>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</si>
  <si>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</si>
  <si>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</si>
  <si>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</si>
  <si>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</si>
  <si>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</si>
  <si>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</si>
  <si>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</si>
  <si>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</si>
  <si>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</si>
  <si>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</si>
  <si>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</si>
  <si>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</si>
  <si>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</si>
  <si>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</si>
  <si>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</si>
  <si>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</si>
  <si>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</si>
  <si>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</si>
  <si>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</si>
  <si>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</si>
  <si>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</si>
  <si>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</si>
  <si>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</si>
  <si>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</si>
  <si>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</si>
  <si>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</si>
  <si>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</si>
  <si>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</si>
  <si>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</si>
  <si>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</si>
  <si>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</si>
  <si>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</si>
  <si>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</si>
  <si>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</si>
  <si>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</si>
  <si>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</si>
  <si>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</si>
  <si>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</si>
  <si>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</si>
  <si>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</si>
  <si>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</si>
  <si>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</si>
  <si>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</si>
  <si>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</si>
  <si>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</si>
  <si>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</si>
  <si>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</si>
  <si>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</si>
  <si>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</si>
  <si>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</si>
  <si>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</si>
  <si>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</si>
  <si>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</si>
  <si>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</si>
  <si>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</si>
  <si>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</si>
  <si>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</si>
  <si>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</si>
  <si>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</si>
  <si>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</si>
  <si>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</si>
  <si>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</si>
  <si>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</si>
  <si>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</si>
  <si>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</si>
  <si>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</si>
  <si>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</si>
  <si>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</si>
  <si>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</si>
  <si>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</si>
  <si>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</si>
  <si>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</si>
  <si>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</si>
  <si>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</si>
  <si>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</si>
  <si>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</si>
  <si>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</si>
  <si>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</si>
  <si>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</si>
  <si>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</si>
  <si>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</si>
  <si>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</si>
  <si>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</si>
  <si>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</si>
  <si>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</si>
  <si>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</si>
  <si>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</si>
  <si>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</si>
  <si>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</si>
  <si>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</si>
  <si>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</si>
  <si>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</si>
  <si>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</si>
  <si>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</si>
  <si>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</si>
  <si>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</si>
  <si>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</si>
  <si>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</si>
  <si>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</si>
  <si>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</si>
  <si>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</si>
  <si>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</si>
  <si>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</si>
  <si>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</si>
  <si>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</si>
  <si>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</si>
  <si>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</si>
  <si>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</si>
  <si>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</si>
  <si>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</si>
  <si>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</si>
  <si>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</si>
  <si>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</si>
  <si>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</si>
  <si>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</si>
  <si>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</si>
  <si>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</si>
  <si>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</si>
  <si>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</si>
  <si>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</si>
  <si>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</si>
  <si>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</si>
  <si>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</si>
  <si>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</si>
  <si>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</si>
  <si>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</si>
  <si>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</si>
  <si>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</si>
  <si>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</si>
  <si>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</si>
  <si>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</si>
  <si>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</si>
  <si>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</si>
  <si>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</si>
  <si>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</si>
  <si>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</si>
  <si>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</si>
  <si>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</si>
  <si>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</si>
  <si>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</si>
  <si>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</si>
  <si>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</si>
  <si>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</si>
  <si>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</si>
  <si>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</si>
  <si>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</si>
  <si>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</si>
  <si>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</si>
  <si>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</si>
  <si>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</si>
  <si>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</si>
  <si>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</si>
  <si>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</si>
  <si>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</si>
  <si>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</si>
  <si>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</si>
  <si>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</si>
  <si>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</si>
  <si>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</si>
  <si>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</si>
  <si>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</si>
  <si>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</si>
  <si>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</si>
  <si>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</si>
  <si>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</si>
  <si>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</si>
  <si>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</si>
  <si>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</si>
  <si>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</si>
  <si>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</si>
  <si>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</si>
  <si>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</si>
  <si>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</si>
  <si>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</si>
  <si>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</si>
  <si>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</si>
  <si>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</si>
  <si>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</si>
  <si>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</si>
  <si>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</si>
  <si>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</si>
  <si>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</si>
  <si>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</si>
  <si>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</si>
  <si>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</si>
  <si>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</si>
  <si>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</si>
  <si>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</si>
  <si>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</si>
  <si>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</si>
  <si>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</si>
  <si>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</si>
  <si>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</si>
  <si>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</si>
  <si>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</si>
  <si>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</si>
  <si>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</si>
  <si>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</si>
  <si>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</si>
  <si>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</si>
  <si>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</si>
  <si>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</si>
  <si>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</si>
  <si>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</si>
  <si>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</si>
  <si>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</si>
  <si>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</si>
  <si>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</si>
  <si>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</si>
  <si>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</si>
  <si>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</si>
  <si>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</si>
  <si>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</si>
  <si>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</si>
  <si>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</si>
  <si>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</si>
  <si>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</si>
  <si>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</si>
  <si>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</si>
  <si>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</si>
  <si>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</si>
  <si>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</si>
  <si>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</si>
  <si>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</si>
  <si>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</si>
  <si>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</si>
  <si>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</si>
  <si>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</si>
  <si>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</si>
  <si>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</si>
  <si>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</si>
  <si>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</si>
  <si>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</si>
  <si>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</si>
  <si>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</si>
  <si>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</si>
  <si>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</si>
  <si>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</si>
  <si>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</si>
  <si>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</si>
  <si>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</si>
  <si>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</si>
  <si>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</si>
  <si>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</si>
  <si>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</si>
  <si>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</si>
  <si>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</si>
  <si>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</si>
  <si>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</si>
  <si>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</si>
  <si>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</si>
  <si>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</si>
  <si>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</si>
  <si>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</si>
  <si>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</si>
  <si>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</si>
  <si>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</si>
  <si>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</si>
  <si>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</si>
  <si>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</si>
  <si>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</si>
  <si>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</si>
  <si>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</si>
  <si>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</si>
  <si>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</si>
  <si>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</si>
  <si>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</si>
  <si>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</si>
  <si>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</si>
  <si>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</si>
  <si>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</si>
  <si>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</si>
  <si>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</si>
  <si>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</si>
  <si>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</si>
  <si>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</si>
  <si>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</si>
  <si>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</si>
  <si>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</si>
  <si>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</si>
  <si>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</si>
  <si>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</si>
  <si>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</si>
  <si>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</si>
  <si>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</si>
  <si>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</si>
  <si>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</si>
  <si>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</si>
  <si>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</si>
  <si>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</si>
  <si>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</si>
  <si>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</si>
  <si>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</si>
  <si>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</si>
  <si>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</si>
  <si>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</si>
  <si>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</si>
  <si>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</si>
  <si>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</si>
  <si>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</si>
  <si>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</si>
  <si>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</si>
  <si>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</si>
  <si>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</si>
  <si>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</si>
  <si>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</si>
  <si>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</si>
  <si>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</si>
  <si>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</si>
  <si>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</si>
  <si>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</si>
  <si>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</si>
  <si>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</si>
  <si>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</si>
  <si>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</si>
  <si>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</si>
  <si>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</si>
  <si>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</si>
  <si>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</si>
  <si>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</si>
  <si>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</si>
  <si>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</si>
  <si>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</si>
  <si>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</si>
  <si>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</si>
  <si>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</si>
  <si>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</si>
  <si>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</si>
  <si>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</si>
  <si>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</si>
  <si>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</si>
  <si>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</si>
  <si>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</si>
  <si>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</si>
  <si>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</si>
  <si>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</si>
  <si>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</si>
  <si>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</si>
  <si>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</si>
  <si>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</si>
  <si>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</si>
  <si>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</si>
  <si>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</si>
  <si>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</si>
  <si>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</si>
  <si>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</si>
  <si>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</si>
  <si>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</si>
  <si>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</si>
  <si>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</si>
  <si>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</si>
  <si>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</si>
  <si>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</si>
  <si>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</si>
  <si>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</si>
  <si>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</si>
  <si>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</si>
  <si>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</si>
  <si>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</si>
  <si>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</si>
  <si>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</si>
  <si>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</si>
  <si>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</si>
  <si>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</si>
  <si>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</si>
  <si>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</si>
  <si>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</si>
  <si>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</si>
  <si>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</si>
  <si>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</si>
  <si>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</si>
  <si>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</si>
  <si>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</si>
  <si>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</si>
  <si>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</si>
  <si>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</si>
  <si>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</si>
  <si>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</si>
  <si>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</si>
  <si>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</si>
  <si>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</si>
  <si>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</si>
  <si>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</si>
  <si>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</si>
  <si>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</si>
  <si>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</si>
  <si>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</si>
  <si>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</si>
  <si>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</si>
  <si>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</si>
  <si>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</si>
  <si>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</si>
  <si>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</si>
  <si>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</si>
  <si>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</si>
  <si>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</si>
  <si>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</si>
  <si>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</si>
  <si>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</si>
  <si>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</si>
  <si>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</si>
  <si>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</si>
  <si>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U</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</si>
  <si>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</si>
  <si>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</si>
  <si>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</si>
  <si>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</si>
  <si>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</si>
  <si>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</si>
  <si>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</si>
  <si>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</si>
  <si>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</si>
  <si>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</si>
  <si>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</si>
  <si>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</si>
  <si>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</si>
  <si>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</si>
  <si>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</si>
  <si>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</si>
  <si>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</si>
  <si>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</si>
  <si>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</si>
  <si>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</si>
  <si>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</si>
  <si>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</si>
  <si>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</si>
  <si>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</si>
  <si>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</si>
  <si>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</si>
  <si>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</si>
  <si>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</si>
  <si>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r>
      <t>ＳＹ５０００</t>
    </r>
    <r>
      <rPr>
        <b/>
        <i/>
        <sz val="18"/>
        <rFont val="ＭＳ Ｐゴシック"/>
        <family val="3"/>
        <charset val="128"/>
      </rPr>
      <t>　Ｓｅｒｉｅｓ</t>
    </r>
    <phoneticPr fontId="2"/>
  </si>
  <si>
    <t>ＳＹ５０００　Ｓｅｒｉｅｓ</t>
    <phoneticPr fontId="2"/>
  </si>
  <si>
    <t>□</t>
    <phoneticPr fontId="2"/>
  </si>
  <si>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</si>
  <si>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</si>
  <si>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</si>
  <si>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</si>
  <si>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</si>
  <si>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</si>
  <si>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</si>
  <si>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</si>
  <si>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</si>
  <si>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</si>
  <si>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</si>
  <si>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</si>
  <si>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</si>
  <si>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</si>
  <si>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</si>
  <si>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</si>
  <si>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</si>
  <si>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B</t>
  </si>
  <si>
    <t>D</t>
  </si>
  <si>
    <t>E</t>
  </si>
  <si>
    <t>F</t>
  </si>
  <si>
    <t>G</t>
  </si>
  <si>
    <t>H</t>
  </si>
  <si>
    <t>J</t>
  </si>
  <si>
    <t>K</t>
  </si>
  <si>
    <t>L</t>
  </si>
  <si>
    <t>M</t>
  </si>
  <si>
    <t>P</t>
  </si>
  <si>
    <t>R</t>
  </si>
  <si>
    <t>S</t>
  </si>
  <si>
    <t>T</t>
  </si>
  <si>
    <t>W</t>
  </si>
  <si>
    <t>Y</t>
  </si>
  <si>
    <t>C</t>
  </si>
  <si>
    <t>KQ2P-10</t>
  </si>
  <si>
    <t>KQ2P-11</t>
  </si>
  <si>
    <t>φ10mm（ミリ）</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</si>
  <si>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</si>
  <si>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</si>
  <si>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</si>
  <si>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</si>
  <si>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</si>
  <si>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H</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</si>
  <si>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</si>
  <si>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</si>
  <si>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</si>
  <si>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</si>
  <si>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</si>
  <si>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</si>
  <si>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</si>
  <si>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</si>
  <si>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</si>
  <si>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</si>
  <si>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</si>
  <si>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</si>
  <si>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</si>
  <si>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</si>
  <si>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</si>
  <si>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</si>
  <si>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</si>
  <si>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</si>
  <si>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</si>
  <si>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プラグインコネクタ接続ベース：EX260シリーズ対応</t>
    <rPh sb="9" eb="11">
      <t>セツゾク</t>
    </rPh>
    <rPh sb="24" eb="26">
      <t>タイオウ</t>
    </rPh>
    <phoneticPr fontId="2"/>
  </si>
  <si>
    <t>EX260シリーズ対応</t>
    <phoneticPr fontId="2"/>
  </si>
  <si>
    <t>SS5Y5-12S_EX260シリーズマニホールド仕様書</t>
    <rPh sb="25" eb="28">
      <t>シヨウショ</t>
    </rPh>
    <phoneticPr fontId="2"/>
  </si>
  <si>
    <t>必須項目に入力漏れがあります</t>
    <phoneticPr fontId="2"/>
  </si>
  <si>
    <t>型式構成エラーがあります</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</si>
  <si>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</si>
  <si>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</si>
  <si>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</si>
  <si>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</si>
  <si>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</si>
  <si>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</si>
  <si>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</si>
  <si>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</si>
  <si>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</si>
  <si>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</si>
  <si>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</si>
  <si>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</si>
  <si>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</si>
  <si>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</si>
  <si>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</si>
  <si>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</si>
  <si>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</si>
  <si>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</si>
  <si>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</si>
  <si>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</si>
  <si>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</si>
  <si>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</si>
  <si>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</si>
  <si>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</si>
  <si>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</si>
  <si>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</si>
  <si>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</si>
  <si>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</si>
  <si>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</si>
  <si>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</si>
  <si>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</si>
  <si>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</si>
  <si>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</si>
  <si>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</si>
  <si>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</si>
  <si>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</si>
  <si>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</si>
  <si>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</si>
  <si>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</si>
  <si>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</si>
  <si>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</si>
  <si>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</si>
  <si>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</si>
  <si>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</si>
  <si>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</si>
  <si>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</si>
  <si>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</si>
  <si>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</si>
  <si>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</si>
  <si>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</si>
  <si>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</si>
  <si>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</si>
  <si>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</si>
  <si>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</si>
  <si>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</si>
  <si>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</si>
  <si>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</si>
  <si>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</si>
  <si>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</si>
  <si>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</si>
  <si>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</si>
  <si>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</si>
  <si>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</si>
  <si>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</si>
  <si>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</si>
  <si>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</si>
  <si>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</si>
  <si>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</si>
  <si>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</si>
  <si>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</si>
  <si>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</si>
  <si>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</si>
  <si>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</si>
  <si>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</si>
  <si>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</si>
  <si>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</si>
  <si>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</si>
  <si>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</si>
  <si>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</si>
  <si>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</si>
  <si>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</si>
  <si>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SY50M-26-1A</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</si>
  <si>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</si>
  <si>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</si>
  <si>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</si>
  <si>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</si>
  <si>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</si>
  <si>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</si>
  <si>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</si>
  <si>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</si>
  <si>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</si>
  <si>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</si>
  <si>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</si>
  <si>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</si>
  <si>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t>
    <phoneticPr fontId="2"/>
  </si>
  <si>
    <t>SY50M-38-1A-□</t>
    <phoneticPr fontId="2"/>
  </si>
  <si>
    <t>SY50M-38-2A-□</t>
    <phoneticPr fontId="2"/>
  </si>
  <si>
    <t>SY50M-38-3A-□</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</si>
  <si>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</si>
  <si>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</si>
  <si>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</si>
  <si>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</si>
  <si>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</si>
  <si>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</si>
  <si>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</si>
  <si>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</si>
  <si>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</si>
  <si>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</si>
  <si>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</si>
  <si>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</si>
  <si>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</si>
  <si>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</si>
  <si>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</si>
  <si>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</si>
  <si>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</si>
  <si>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</si>
  <si>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</si>
  <si>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</si>
  <si>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</si>
  <si>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</si>
  <si>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SY50M-39-3A-LN9</t>
    <phoneticPr fontId="2"/>
  </si>
  <si>
    <t>SY50M-120-1A-C10</t>
    <phoneticPr fontId="2"/>
  </si>
  <si>
    <t>SY50M-M1-P</t>
  </si>
  <si>
    <t>SY50M-M1-A1</t>
  </si>
  <si>
    <t>SY50M-M1-B1</t>
  </si>
  <si>
    <t>SY50M-00-P</t>
  </si>
  <si>
    <t>SY50M-00-A1</t>
  </si>
  <si>
    <t>SY50M-00-B1</t>
  </si>
  <si>
    <t>SY50M-N0-P</t>
  </si>
  <si>
    <t>SY50M-N0-A1</t>
  </si>
  <si>
    <t>SY50M-N0-B1</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</si>
  <si>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</si>
  <si>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</si>
  <si>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</si>
  <si>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</si>
  <si>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</si>
  <si>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</si>
  <si>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</si>
  <si>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</si>
  <si>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</si>
  <si>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</si>
  <si>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</si>
  <si>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</si>
  <si>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</si>
  <si>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</si>
  <si>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</si>
  <si>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</si>
  <si>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</si>
  <si>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</si>
  <si>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</si>
  <si>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</si>
  <si>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</si>
  <si>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</si>
  <si>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</si>
  <si>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</si>
  <si>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</si>
  <si>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</si>
  <si>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</si>
  <si>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SUP.ブロッキングディスク</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</si>
  <si>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</si>
  <si>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</si>
  <si>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</si>
  <si>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</si>
  <si>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</si>
  <si>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</si>
  <si>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</si>
  <si>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</si>
  <si>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</si>
  <si>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</si>
  <si>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</si>
  <si>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</si>
  <si>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</si>
  <si>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</si>
  <si>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</si>
  <si>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マニホールドオプション</t>
    <phoneticPr fontId="2"/>
  </si>
  <si>
    <t>Aポート (A')</t>
    <phoneticPr fontId="2"/>
  </si>
  <si>
    <t>Bポート (B')</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</si>
  <si>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</si>
  <si>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</si>
  <si>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c</t>
    <phoneticPr fontId="2"/>
  </si>
  <si>
    <t>C10</t>
    <phoneticPr fontId="2"/>
  </si>
  <si>
    <t>N11</t>
    <phoneticPr fontId="2"/>
  </si>
  <si>
    <t>　この行は使用しません →→→</t>
    <phoneticPr fontId="2"/>
  </si>
  <si>
    <t>全連ノンロックプッシュ式選択済み</t>
    <phoneticPr fontId="2"/>
  </si>
  <si>
    <t>全連スライドロック式選択済み</t>
    <phoneticPr fontId="2"/>
  </si>
  <si>
    <t>→</t>
    <phoneticPr fontId="2"/>
  </si>
  <si>
    <t>※エラーが有ります</t>
    <phoneticPr fontId="2"/>
  </si>
  <si>
    <t>A1</t>
    <phoneticPr fontId="2"/>
  </si>
  <si>
    <t>SUP</t>
    <phoneticPr fontId="2"/>
  </si>
  <si>
    <t>EXH</t>
    <phoneticPr fontId="2"/>
  </si>
  <si>
    <t>NN</t>
    <phoneticPr fontId="2"/>
  </si>
  <si>
    <t>NF</t>
    <phoneticPr fontId="2"/>
  </si>
  <si>
    <t>AA</t>
    <phoneticPr fontId="2"/>
  </si>
  <si>
    <t>BB</t>
    <phoneticPr fontId="2"/>
  </si>
  <si>
    <t>EE</t>
    <phoneticPr fontId="2"/>
  </si>
  <si>
    <t>CC</t>
    <phoneticPr fontId="2"/>
  </si>
  <si>
    <t>DD</t>
    <phoneticPr fontId="2"/>
  </si>
  <si>
    <t>SY50M-120-1A-N11</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</si>
  <si>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</si>
  <si>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</si>
  <si>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</si>
  <si>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</si>
  <si>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</si>
  <si>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</si>
  <si>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</si>
  <si>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</si>
  <si>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</si>
  <si>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</si>
  <si>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</si>
  <si>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</si>
  <si>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</si>
  <si>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</si>
  <si>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</si>
  <si>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</si>
  <si>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</si>
  <si>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</si>
  <si>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</si>
  <si>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</si>
  <si>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</si>
  <si>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</si>
  <si>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</si>
  <si>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</si>
  <si>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</si>
  <si>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</si>
  <si>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</si>
  <si>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</si>
  <si>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</si>
  <si>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</si>
  <si>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</si>
  <si>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</si>
  <si>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</si>
  <si>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</si>
  <si>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</si>
  <si>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</si>
  <si>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</si>
  <si>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</si>
  <si>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</si>
  <si>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</si>
  <si>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</si>
  <si>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</si>
  <si>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</si>
  <si>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</si>
  <si>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</si>
  <si>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</si>
  <si>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</si>
  <si>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</si>
  <si>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</si>
  <si>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</si>
  <si>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</si>
  <si>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</si>
  <si>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</si>
  <si>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</si>
  <si>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</si>
  <si>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</si>
  <si>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</si>
  <si>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</si>
  <si>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</si>
  <si>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</si>
  <si>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</si>
  <si>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</si>
  <si>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</si>
  <si>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</si>
  <si>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</si>
  <si>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</si>
  <si>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</si>
  <si>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</si>
  <si>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</si>
  <si>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クリーンシリーズ</t>
    <phoneticPr fontId="2"/>
  </si>
  <si>
    <t>10-</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</si>
  <si>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</si>
  <si>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</si>
  <si>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</si>
  <si>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</si>
  <si>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</si>
  <si>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</si>
  <si>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</si>
  <si>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</si>
  <si>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</si>
  <si>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</si>
  <si>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</si>
  <si>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</si>
  <si>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</si>
  <si>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</si>
  <si>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</si>
  <si>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</si>
  <si>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</si>
  <si>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</si>
  <si>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N</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</si>
  <si>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</si>
  <si>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</si>
  <si>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</si>
  <si>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</si>
  <si>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</si>
  <si>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</si>
  <si>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</si>
  <si>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</si>
  <si>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</si>
  <si>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</si>
  <si>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</si>
  <si>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</si>
  <si>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</si>
  <si>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</si>
  <si>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</si>
  <si>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</si>
  <si>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</si>
  <si>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</si>
  <si>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</si>
  <si>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</si>
  <si>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</si>
  <si>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</si>
  <si>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</si>
  <si>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</si>
  <si>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φ10mm（ミリ）</t>
    <phoneticPr fontId="2"/>
  </si>
  <si>
    <t>φ3/8"（インチ）</t>
    <phoneticPr fontId="2"/>
  </si>
  <si>
    <t>N</t>
    <phoneticPr fontId="2"/>
  </si>
  <si>
    <t>DINレール取付（DINレールなし）</t>
    <phoneticPr fontId="2"/>
  </si>
  <si>
    <t>D</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</si>
  <si>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</si>
  <si>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</si>
  <si>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</si>
  <si>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</si>
  <si>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</si>
  <si>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</si>
  <si>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</si>
  <si>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</si>
  <si>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</si>
  <si>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</si>
  <si>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</si>
  <si>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</si>
  <si>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</si>
  <si>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</si>
  <si>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</si>
  <si>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</si>
  <si>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</si>
  <si>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</si>
  <si>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</si>
  <si>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</si>
  <si>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</si>
  <si>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</si>
  <si>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</si>
  <si>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01</t>
    <phoneticPr fontId="2"/>
  </si>
  <si>
    <t>C4</t>
    <phoneticPr fontId="2"/>
  </si>
  <si>
    <t>C6</t>
    <phoneticPr fontId="2"/>
  </si>
  <si>
    <t>C8</t>
    <phoneticPr fontId="2"/>
  </si>
  <si>
    <t>01N</t>
    <phoneticPr fontId="2"/>
  </si>
  <si>
    <t>N3</t>
    <phoneticPr fontId="2"/>
  </si>
  <si>
    <t>N7</t>
    <phoneticPr fontId="2"/>
  </si>
  <si>
    <t>N9</t>
    <phoneticPr fontId="2"/>
  </si>
  <si>
    <t>01F</t>
    <phoneticPr fontId="2"/>
  </si>
  <si>
    <t>01T</t>
    <phoneticPr fontId="2"/>
  </si>
  <si>
    <t>B</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</si>
  <si>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</si>
  <si>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</si>
  <si>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</si>
  <si>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</si>
  <si>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</si>
  <si>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</si>
  <si>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</si>
  <si>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</si>
  <si>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</si>
  <si>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</si>
  <si>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</si>
  <si>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</si>
  <si>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</si>
  <si>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C</t>
    <phoneticPr fontId="2"/>
  </si>
  <si>
    <t>E</t>
    <phoneticPr fontId="2"/>
  </si>
  <si>
    <t>G</t>
    <phoneticPr fontId="2"/>
  </si>
  <si>
    <t>Ｈ</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</si>
  <si>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</si>
  <si>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</si>
  <si>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</si>
  <si>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</si>
  <si>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</si>
  <si>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</si>
  <si>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</si>
  <si>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</si>
  <si>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</si>
  <si>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</si>
  <si>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</si>
  <si>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</si>
  <si>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</si>
  <si>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</si>
  <si>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</si>
  <si>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</si>
  <si>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</si>
  <si>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</si>
  <si>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</si>
  <si>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</si>
  <si>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</si>
  <si>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</si>
  <si>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</si>
  <si>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</si>
  <si>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</si>
  <si>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SY50M-38-1A-C4</t>
    <phoneticPr fontId="2"/>
  </si>
  <si>
    <t>Z</t>
    <phoneticPr fontId="2"/>
  </si>
  <si>
    <t>SY50M-38-1A-C6</t>
    <phoneticPr fontId="2"/>
  </si>
  <si>
    <t>SY50M-38-1A-C8</t>
    <phoneticPr fontId="2"/>
  </si>
  <si>
    <t>SY50M-38-1A-N3</t>
    <phoneticPr fontId="2"/>
  </si>
  <si>
    <t>SY50M-38-1A-N7</t>
    <phoneticPr fontId="2"/>
  </si>
  <si>
    <t>SY50M-38-1A-N9</t>
    <phoneticPr fontId="2"/>
  </si>
  <si>
    <t>SY50M-38-2A-L4</t>
    <phoneticPr fontId="2"/>
  </si>
  <si>
    <t>X or XX=使用できません</t>
    <phoneticPr fontId="2"/>
  </si>
  <si>
    <t>SY50M-38-2A-L6</t>
    <phoneticPr fontId="2"/>
  </si>
  <si>
    <t>SY50M-38-2A-L8</t>
    <phoneticPr fontId="2"/>
  </si>
  <si>
    <t>六角穴付ボルト'B','H'使用不可</t>
    <phoneticPr fontId="2"/>
  </si>
  <si>
    <t>XX=ベース型式チェック</t>
    <phoneticPr fontId="2"/>
  </si>
  <si>
    <t>SY50M-38-2A-LN9</t>
    <phoneticPr fontId="2"/>
  </si>
  <si>
    <t>M1</t>
    <phoneticPr fontId="2"/>
  </si>
  <si>
    <t>00</t>
    <phoneticPr fontId="2"/>
  </si>
  <si>
    <t>N0</t>
    <phoneticPr fontId="2"/>
  </si>
  <si>
    <t>A1</t>
    <phoneticPr fontId="2"/>
  </si>
  <si>
    <t>B1</t>
    <phoneticPr fontId="2"/>
  </si>
  <si>
    <t>SY50M-38-3A-L8</t>
    <phoneticPr fontId="2"/>
  </si>
  <si>
    <t>SY50M-38-3A-LN9</t>
    <phoneticPr fontId="2"/>
  </si>
  <si>
    <t>SY50M-39-1A-C4</t>
    <phoneticPr fontId="2"/>
  </si>
  <si>
    <t>SY50M-39-1A-C6</t>
    <phoneticPr fontId="2"/>
  </si>
  <si>
    <t>SY50M-120-1A-□</t>
    <phoneticPr fontId="2"/>
  </si>
  <si>
    <t>SY50M-39-1A-C8</t>
    <phoneticPr fontId="2"/>
  </si>
  <si>
    <t>SY50M-39-1A-N3</t>
    <phoneticPr fontId="2"/>
  </si>
  <si>
    <t>SY50M-39-1A-N7</t>
    <phoneticPr fontId="2"/>
  </si>
  <si>
    <t>この行は使用しません　→→→</t>
    <phoneticPr fontId="2"/>
  </si>
  <si>
    <t>SY50M-39-1A-N9</t>
    <phoneticPr fontId="2"/>
  </si>
  <si>
    <t>SY50M-39-2A-L4</t>
    <phoneticPr fontId="2"/>
  </si>
  <si>
    <t>SY50M-39-2A-L6</t>
    <phoneticPr fontId="2"/>
  </si>
  <si>
    <t>主配管(P,Eポート)取出し方向指示下さい→→|</t>
    <phoneticPr fontId="2"/>
  </si>
  <si>
    <t>|←←左のセルをクリックでプルダウンメニュー表示</t>
    <phoneticPr fontId="2"/>
  </si>
  <si>
    <t>SY50M-39-2A-L8</t>
    <phoneticPr fontId="2"/>
  </si>
  <si>
    <t>SY50M-39-2A-LN9</t>
    <phoneticPr fontId="2"/>
  </si>
  <si>
    <t>SY50M-39-3A-L8</t>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</si>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</sst>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2">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4"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7" fillId="0" borderId="0" xfId="0" applyFont="1" applyAlignment="1" applyProtection="1">
      <alignment horizontal="right" vertical="center"/>
      <protection hidden="1"/>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55" fillId="0" borderId="15" xfId="0" applyFont="1" applyBorder="1" applyAlignment="1" applyProtection="1">
      <alignment horizontal="center"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0" fillId="0" borderId="0" xfId="0" applyFont="1" applyAlignment="1" applyProtection="1">
      <alignment horizontal="left" vertical="center" wrapText="1"/>
      <protection hidden="1"/>
    </xf>
    <xf numFmtId="0" fontId="1" fillId="0" borderId="58"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60"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0" fillId="0" borderId="76" xfId="0" applyFont="1" applyBorder="1" applyAlignment="1" applyProtection="1">
      <alignment horizontal="center" vertical="center"/>
      <protection hidden="1"/>
    </xf>
    <xf numFmtId="0" fontId="60" fillId="0" borderId="41" xfId="0" applyFont="1" applyBorder="1" applyAlignment="1" applyProtection="1">
      <alignment horizontal="center" vertical="center"/>
      <protection hidden="1"/>
    </xf>
    <xf numFmtId="0" fontId="60"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2" fillId="0" borderId="0" xfId="0" applyFont="1" applyProtection="1">
      <alignment vertical="center"/>
      <protection hidden="1"/>
    </xf>
    <xf numFmtId="0" fontId="61"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65"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0" fillId="0" borderId="0" xfId="0" applyAlignment="1" applyProtection="1">
      <alignment horizontal="right" vertical="center" shrinkToFit="1"/>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61"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61" fillId="0" borderId="0" xfId="0"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5"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77"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5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0" xfId="0" applyBorder="1" applyAlignment="1" applyProtection="1">
      <alignment horizontal="center" vertical="center"/>
      <protection hidden="1"/>
    </xf>
    <xf numFmtId="0" fontId="9" fillId="0" borderId="40" xfId="0" applyFont="1" applyBorder="1" applyAlignment="1" applyProtection="1">
      <alignment horizontal="center" vertical="center" wrapText="1"/>
      <protection hidden="1"/>
    </xf>
    <xf numFmtId="0" fontId="59"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0" xfId="0" applyBorder="1" applyAlignment="1" applyProtection="1">
      <alignment horizontal="center" vertical="center" wrapText="1"/>
      <protection hidden="1"/>
    </xf>
    <xf numFmtId="0" fontId="0" fillId="0" borderId="40" xfId="0" applyBorder="1" applyAlignment="1" applyProtection="1">
      <alignment vertical="center" wrapText="1"/>
      <protection hidden="1"/>
    </xf>
    <xf numFmtId="14" fontId="0" fillId="0" borderId="40" xfId="0" applyNumberFormat="1" applyBorder="1" applyAlignment="1" applyProtection="1">
      <alignment horizontal="center" vertical="center" wrapText="1"/>
      <protection hidden="1"/>
    </xf>
    <xf numFmtId="0" fontId="59"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0"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2" fillId="29" borderId="0" xfId="0" applyFont="1" applyFill="1" applyAlignment="1" applyProtection="1">
      <alignment horizontal="left" vertical="center" wrapText="1"/>
      <protection hidden="1"/>
    </xf>
    <xf numFmtId="0" fontId="42" fillId="29"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1" fillId="0" borderId="53"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60" fillId="0" borderId="55" xfId="0" applyFont="1" applyBorder="1" applyAlignment="1" applyProtection="1">
      <alignment horizontal="left" vertical="center" wrapText="1"/>
      <protection hidden="1"/>
    </xf>
    <xf numFmtId="0" fontId="60" fillId="0" borderId="42" xfId="0" applyFont="1" applyBorder="1" applyAlignment="1" applyProtection="1">
      <alignment horizontal="left" vertical="center" wrapText="1"/>
      <protection hidden="1"/>
    </xf>
    <xf numFmtId="0" fontId="60" fillId="0" borderId="35" xfId="0" applyFont="1" applyBorder="1" applyAlignment="1" applyProtection="1">
      <alignment horizontal="left" vertical="center" wrapTex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60" fillId="0" borderId="46" xfId="0" applyFont="1" applyBorder="1" applyAlignment="1" applyProtection="1">
      <alignment horizontal="left" vertical="center"/>
      <protection hidden="1"/>
    </xf>
    <xf numFmtId="0" fontId="60" fillId="0" borderId="38" xfId="0" applyFont="1" applyBorder="1" applyAlignment="1" applyProtection="1">
      <alignment horizontal="left" vertical="center"/>
      <protection hidden="1"/>
    </xf>
    <xf numFmtId="0" fontId="60" fillId="0" borderId="50" xfId="0" applyFont="1" applyBorder="1" applyAlignment="1" applyProtection="1">
      <alignment horizontal="left"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4" xfId="0" applyFont="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60" fillId="0" borderId="55" xfId="0" applyFont="1" applyBorder="1" applyAlignment="1" applyProtection="1">
      <alignment horizontal="left" vertical="center"/>
      <protection hidden="1"/>
    </xf>
    <xf numFmtId="0" fontId="60" fillId="0" borderId="42" xfId="0" applyFont="1" applyBorder="1" applyAlignment="1" applyProtection="1">
      <alignment horizontal="left" vertical="center"/>
      <protection hidden="1"/>
    </xf>
    <xf numFmtId="0" fontId="60" fillId="0" borderId="84" xfId="0" applyFont="1" applyBorder="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88" xfId="0" applyFont="1" applyBorder="1" applyAlignment="1">
      <alignment horizontal="left" vertical="center"/>
    </xf>
    <xf numFmtId="0" fontId="52" fillId="0" borderId="85" xfId="0" applyFont="1" applyBorder="1" applyAlignment="1" applyProtection="1">
      <alignment horizontal="left" vertical="center"/>
      <protection hidden="1"/>
    </xf>
    <xf numFmtId="0" fontId="71" fillId="0" borderId="36" xfId="0" applyFont="1" applyBorder="1" applyAlignment="1">
      <alignment horizontal="left" vertical="center"/>
    </xf>
    <xf numFmtId="0" fontId="71" fillId="0" borderId="86" xfId="0" applyFont="1" applyBorder="1" applyAlignment="1">
      <alignment horizontal="left" vertical="center"/>
    </xf>
    <xf numFmtId="0" fontId="30" fillId="0" borderId="85"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60"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6"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14" xfId="0" applyFont="1" applyFill="1" applyBorder="1" applyAlignment="1" applyProtection="1">
      <alignment horizontal="center" vertical="center"/>
      <protection hidden="1"/>
    </xf>
    <xf numFmtId="0" fontId="60"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1" fillId="26" borderId="65"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51" fillId="0" borderId="29" xfId="0" applyFont="1" applyBorder="1" applyAlignment="1" applyProtection="1">
      <alignment horizontal="left" vertical="center"/>
      <protection hidden="1"/>
    </xf>
    <xf numFmtId="0" fontId="51" fillId="0" borderId="34" xfId="0" applyFont="1" applyBorder="1" applyAlignment="1" applyProtection="1">
      <alignment horizontal="left" vertical="center"/>
      <protection hidden="1"/>
    </xf>
    <xf numFmtId="0" fontId="51" fillId="0" borderId="89" xfId="0" applyFont="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51" fillId="0" borderId="43"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4" xfId="0" applyFont="1" applyBorder="1" applyAlignment="1" applyProtection="1">
      <alignment horizontal="center" vertical="center" wrapText="1"/>
      <protection hidden="1"/>
    </xf>
    <xf numFmtId="0" fontId="51" fillId="0" borderId="55" xfId="0" applyFont="1" applyBorder="1" applyAlignment="1" applyProtection="1">
      <alignment horizontal="center" vertical="center" wrapText="1"/>
      <protection hidden="1"/>
    </xf>
    <xf numFmtId="0" fontId="51" fillId="0" borderId="42" xfId="0" applyFont="1" applyBorder="1" applyAlignment="1" applyProtection="1">
      <alignment horizontal="center" vertical="center" wrapText="1"/>
      <protection hidden="1"/>
    </xf>
    <xf numFmtId="0" fontId="51" fillId="0" borderId="35" xfId="0" applyFont="1" applyBorder="1" applyAlignment="1" applyProtection="1">
      <alignment horizontal="center" vertical="center" wrapText="1"/>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60" fillId="25" borderId="43" xfId="0" applyFont="1" applyFill="1" applyBorder="1" applyAlignment="1" applyProtection="1">
      <alignment horizontal="left"/>
      <protection hidden="1"/>
    </xf>
    <xf numFmtId="0" fontId="0" fillId="0" borderId="34" xfId="0" applyBorder="1">
      <alignment vertical="center"/>
    </xf>
    <xf numFmtId="0" fontId="0" fillId="0" borderId="89" xfId="0" applyBorder="1">
      <alignmen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51" fillId="25" borderId="85"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86" xfId="0" applyFont="1" applyFill="1" applyBorder="1" applyAlignment="1" applyProtection="1">
      <alignment horizontal="left" vertical="center"/>
      <protection hidden="1"/>
    </xf>
    <xf numFmtId="0" fontId="3" fillId="25" borderId="87"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0" fillId="0" borderId="46" xfId="0" applyFont="1" applyBorder="1" applyAlignment="1" applyProtection="1">
      <alignment horizontal="left" vertical="center" wrapText="1"/>
      <protection hidden="1"/>
    </xf>
    <xf numFmtId="0" fontId="60" fillId="0" borderId="38" xfId="0" applyFont="1" applyBorder="1" applyAlignment="1" applyProtection="1">
      <alignment horizontal="left" vertical="center" wrapText="1"/>
      <protection hidden="1"/>
    </xf>
    <xf numFmtId="0" fontId="60" fillId="0" borderId="50" xfId="0" applyFont="1" applyBorder="1" applyAlignment="1" applyProtection="1">
      <alignment horizontal="left" vertical="center" wrapText="1"/>
      <protection hidden="1"/>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4" xfId="0" applyFont="1" applyBorder="1" applyAlignment="1" applyProtection="1">
      <alignment horizontal="left" wrapText="1"/>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60" fillId="0" borderId="35"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60" fillId="0" borderId="54" xfId="0" applyFont="1" applyBorder="1" applyAlignment="1" applyProtection="1">
      <alignment horizontal="left" vertical="center"/>
      <protection hidden="1"/>
    </xf>
    <xf numFmtId="0" fontId="60" fillId="28" borderId="54"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1" fillId="0" borderId="69" xfId="0" applyFont="1" applyBorder="1" applyAlignment="1" applyProtection="1">
      <alignment horizontal="center"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60" fillId="0" borderId="85"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35" xfId="0" applyFont="1" applyBorder="1" applyAlignment="1">
      <alignment horizontal="left" vertical="center"/>
    </xf>
    <xf numFmtId="0" fontId="66" fillId="0" borderId="42" xfId="0" applyFont="1" applyBorder="1" applyAlignment="1" applyProtection="1">
      <alignment horizontal="right" vertical="center" wrapText="1"/>
      <protection hidden="1"/>
    </xf>
    <xf numFmtId="0" fontId="74"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54" xfId="0" applyFont="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60" fillId="25" borderId="53" xfId="0" applyFont="1" applyFill="1" applyBorder="1" applyAlignment="1" applyProtection="1">
      <alignment horizontal="center" vertical="center" wrapText="1"/>
      <protection hidden="1"/>
    </xf>
    <xf numFmtId="0" fontId="60" fillId="25" borderId="56"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1" fillId="0" borderId="84"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60" fillId="0" borderId="86"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1" fillId="0" borderId="34" xfId="0" applyFont="1" applyBorder="1" applyAlignment="1">
      <alignment horizontal="left" vertical="center"/>
    </xf>
    <xf numFmtId="0" fontId="1" fillId="0" borderId="89" xfId="0" applyFont="1" applyBorder="1" applyAlignment="1">
      <alignment horizontal="left" vertical="center"/>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51" fillId="25" borderId="46" xfId="0" applyFont="1" applyFill="1" applyBorder="1" applyAlignment="1" applyProtection="1">
      <alignment horizontal="left" vertical="center"/>
      <protection hidden="1"/>
    </xf>
    <xf numFmtId="0" fontId="51" fillId="25" borderId="38" xfId="0" applyFont="1" applyFill="1" applyBorder="1" applyAlignment="1" applyProtection="1">
      <alignment horizontal="left" vertical="center"/>
      <protection hidden="1"/>
    </xf>
    <xf numFmtId="0" fontId="51" fillId="25" borderId="61" xfId="0" applyFont="1" applyFill="1" applyBorder="1" applyAlignment="1" applyProtection="1">
      <alignment horizontal="left" vertical="center"/>
      <protection hidden="1"/>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52" fillId="0" borderId="55" xfId="0" applyFont="1" applyBorder="1" applyAlignment="1" applyProtection="1">
      <alignment horizontal="left" vertical="top" wrapText="1"/>
      <protection hidden="1"/>
    </xf>
    <xf numFmtId="0" fontId="52" fillId="0" borderId="42" xfId="0" applyFont="1" applyBorder="1" applyAlignment="1" applyProtection="1">
      <alignment horizontal="left" vertical="top" wrapText="1"/>
      <protection hidden="1"/>
    </xf>
    <xf numFmtId="0" fontId="52" fillId="0" borderId="35" xfId="0" applyFont="1" applyBorder="1" applyAlignment="1" applyProtection="1">
      <alignment horizontal="left" vertical="top"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2" fillId="0" borderId="48"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39" xfId="0" applyNumberFormat="1" applyFont="1" applyBorder="1" applyAlignment="1" applyProtection="1">
      <alignment horizontal="center" vertical="center" shrinkToFit="1"/>
      <protection locked="0"/>
    </xf>
    <xf numFmtId="49" fontId="62" fillId="0" borderId="42"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3" fillId="0" borderId="29" xfId="0" applyFont="1" applyBorder="1" applyAlignment="1" applyProtection="1">
      <alignment horizontal="center" vertical="center"/>
      <protection hidden="1"/>
    </xf>
    <xf numFmtId="0" fontId="53" fillId="0" borderId="34" xfId="0" applyFont="1" applyBorder="1" applyAlignment="1" applyProtection="1">
      <alignment horizontal="center" vertical="center"/>
      <protection hidden="1"/>
    </xf>
    <xf numFmtId="0" fontId="5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59"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7.png"/><Relationship Id="rId4" Type="http://schemas.openxmlformats.org/officeDocument/2006/relationships/image" Target="../media/image17.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488" name="Picture 18" descr="12-UE">
          <a:extLst>
            <a:ext uri="{FF2B5EF4-FFF2-40B4-BE49-F238E27FC236}">
              <a16:creationId xmlns:a16="http://schemas.microsoft.com/office/drawing/2014/main" id="{00000000-0008-0000-0000-00008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489" name="Picture 16" descr="12-UE">
          <a:extLst>
            <a:ext uri="{FF2B5EF4-FFF2-40B4-BE49-F238E27FC236}">
              <a16:creationId xmlns:a16="http://schemas.microsoft.com/office/drawing/2014/main" id="{00000000-0008-0000-0000-00008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490" name="Picture 17" descr="12-YOKO">
          <a:extLst>
            <a:ext uri="{FF2B5EF4-FFF2-40B4-BE49-F238E27FC236}">
              <a16:creationId xmlns:a16="http://schemas.microsoft.com/office/drawing/2014/main" id="{00000000-0008-0000-0000-00008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94" name="Group 45">
          <a:extLst>
            <a:ext uri="{FF2B5EF4-FFF2-40B4-BE49-F238E27FC236}">
              <a16:creationId xmlns:a16="http://schemas.microsoft.com/office/drawing/2014/main" id="{00000000-0008-0000-0000-00008E110000}"/>
            </a:ext>
          </a:extLst>
        </xdr:cNvPr>
        <xdr:cNvGrpSpPr>
          <a:grpSpLocks/>
        </xdr:cNvGrpSpPr>
      </xdr:nvGrpSpPr>
      <xdr:grpSpPr bwMode="auto">
        <a:xfrm>
          <a:off x="200025" y="361950"/>
          <a:ext cx="685800" cy="219075"/>
          <a:chOff x="0" y="1"/>
          <a:chExt cx="1079" cy="344"/>
        </a:xfrm>
      </xdr:grpSpPr>
      <xdr:sp macro="" textlink="">
        <xdr:nvSpPr>
          <xdr:cNvPr id="4496" name="Freeform 46">
            <a:extLst>
              <a:ext uri="{FF2B5EF4-FFF2-40B4-BE49-F238E27FC236}">
                <a16:creationId xmlns:a16="http://schemas.microsoft.com/office/drawing/2014/main" id="{00000000-0008-0000-0000-00009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97" name="Freeform 47">
            <a:extLst>
              <a:ext uri="{FF2B5EF4-FFF2-40B4-BE49-F238E27FC236}">
                <a16:creationId xmlns:a16="http://schemas.microsoft.com/office/drawing/2014/main" id="{00000000-0008-0000-0000-00009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98" name="Freeform 48">
            <a:extLst>
              <a:ext uri="{FF2B5EF4-FFF2-40B4-BE49-F238E27FC236}">
                <a16:creationId xmlns:a16="http://schemas.microsoft.com/office/drawing/2014/main" id="{00000000-0008-0000-0000-00009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257175</xdr:colOff>
      <xdr:row>0</xdr:row>
      <xdr:rowOff>76200</xdr:rowOff>
    </xdr:from>
    <xdr:to>
      <xdr:col>32</xdr:col>
      <xdr:colOff>314325</xdr:colOff>
      <xdr:row>9</xdr:row>
      <xdr:rowOff>76200</xdr:rowOff>
    </xdr:to>
    <xdr:pic>
      <xdr:nvPicPr>
        <xdr:cNvPr id="4495" name="Picture 50" descr="ex260_12">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58100" y="7620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601" name="Group 91">
          <a:extLst>
            <a:ext uri="{FF2B5EF4-FFF2-40B4-BE49-F238E27FC236}">
              <a16:creationId xmlns:a16="http://schemas.microsoft.com/office/drawing/2014/main" id="{00000000-0008-0000-0100-000041060000}"/>
            </a:ext>
          </a:extLst>
        </xdr:cNvPr>
        <xdr:cNvGrpSpPr>
          <a:grpSpLocks/>
        </xdr:cNvGrpSpPr>
      </xdr:nvGrpSpPr>
      <xdr:grpSpPr bwMode="auto">
        <a:xfrm>
          <a:off x="4705350" y="9563100"/>
          <a:ext cx="1543050" cy="1019175"/>
          <a:chOff x="494" y="1632"/>
          <a:chExt cx="162" cy="107"/>
        </a:xfrm>
      </xdr:grpSpPr>
      <xdr:pic>
        <xdr:nvPicPr>
          <xdr:cNvPr id="1613" name="Picture 84" descr="12_pe">
            <a:extLst>
              <a:ext uri="{FF2B5EF4-FFF2-40B4-BE49-F238E27FC236}">
                <a16:creationId xmlns:a16="http://schemas.microsoft.com/office/drawing/2014/main" id="{00000000-0008-0000-01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614" name="Rectangle 87">
            <a:extLst>
              <a:ext uri="{FF2B5EF4-FFF2-40B4-BE49-F238E27FC236}">
                <a16:creationId xmlns:a16="http://schemas.microsoft.com/office/drawing/2014/main" id="{00000000-0008-0000-0100-00004E06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xdr:from>
      <xdr:col>7</xdr:col>
      <xdr:colOff>76200</xdr:colOff>
      <xdr:row>65</xdr:row>
      <xdr:rowOff>19050</xdr:rowOff>
    </xdr:from>
    <xdr:to>
      <xdr:col>12</xdr:col>
      <xdr:colOff>438150</xdr:colOff>
      <xdr:row>67</xdr:row>
      <xdr:rowOff>619125</xdr:rowOff>
    </xdr:to>
    <xdr:grpSp>
      <xdr:nvGrpSpPr>
        <xdr:cNvPr id="1602" name="Group 52">
          <a:extLst>
            <a:ext uri="{FF2B5EF4-FFF2-40B4-BE49-F238E27FC236}">
              <a16:creationId xmlns:a16="http://schemas.microsoft.com/office/drawing/2014/main" id="{00000000-0008-0000-0100-000042060000}"/>
            </a:ext>
          </a:extLst>
        </xdr:cNvPr>
        <xdr:cNvGrpSpPr>
          <a:grpSpLocks/>
        </xdr:cNvGrpSpPr>
      </xdr:nvGrpSpPr>
      <xdr:grpSpPr bwMode="auto">
        <a:xfrm>
          <a:off x="4676775" y="10648950"/>
          <a:ext cx="3705225" cy="971550"/>
          <a:chOff x="456" y="900"/>
          <a:chExt cx="427" cy="102"/>
        </a:xfrm>
      </xdr:grpSpPr>
      <xdr:pic>
        <xdr:nvPicPr>
          <xdr:cNvPr id="1611" name="Picture 21" descr="10_toritukr_24 のコピー">
            <a:extLst>
              <a:ext uri="{FF2B5EF4-FFF2-40B4-BE49-F238E27FC236}">
                <a16:creationId xmlns:a16="http://schemas.microsoft.com/office/drawing/2014/main" id="{00000000-0008-0000-0100-00004B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56" y="900"/>
            <a:ext cx="412" cy="102"/>
          </a:xfrm>
          <a:prstGeom prst="rect">
            <a:avLst/>
          </a:prstGeom>
          <a:noFill/>
          <a:ln w="9525">
            <a:noFill/>
            <a:miter lim="800000"/>
            <a:headEnd/>
            <a:tailEnd/>
          </a:ln>
        </xdr:spPr>
      </xdr:pic>
      <xdr:sp macro="" textlink="">
        <xdr:nvSpPr>
          <xdr:cNvPr id="1612" name="Rectangle 51">
            <a:extLst>
              <a:ext uri="{FF2B5EF4-FFF2-40B4-BE49-F238E27FC236}">
                <a16:creationId xmlns:a16="http://schemas.microsoft.com/office/drawing/2014/main" id="{00000000-0008-0000-0100-00004C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604" name="Picture 112" descr="名刺">
          <a:extLst>
            <a:ext uri="{FF2B5EF4-FFF2-40B4-BE49-F238E27FC236}">
              <a16:creationId xmlns:a16="http://schemas.microsoft.com/office/drawing/2014/main" id="{00000000-0008-0000-0100-00004406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610850" y="50482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605" name="Picture 113" descr="ex260_kyokusei">
          <a:extLst>
            <a:ext uri="{FF2B5EF4-FFF2-40B4-BE49-F238E27FC236}">
              <a16:creationId xmlns:a16="http://schemas.microsoft.com/office/drawing/2014/main" id="{00000000-0008-0000-0100-000045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57725" y="47148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606" name="Picture 114" descr="ex260_rensu2">
          <a:extLst>
            <a:ext uri="{FF2B5EF4-FFF2-40B4-BE49-F238E27FC236}">
              <a16:creationId xmlns:a16="http://schemas.microsoft.com/office/drawing/2014/main" id="{00000000-0008-0000-0100-000046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3867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607" name="Picture 18" descr="10_pe_ichi のコピー">
          <a:extLst>
            <a:ext uri="{FF2B5EF4-FFF2-40B4-BE49-F238E27FC236}">
              <a16:creationId xmlns:a16="http://schemas.microsoft.com/office/drawing/2014/main" id="{00000000-0008-0000-0100-000047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9625" y="79248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608" name="Picture 19" descr="10_kyu_haiki のコピー">
          <a:extLst>
            <a:ext uri="{FF2B5EF4-FFF2-40B4-BE49-F238E27FC236}">
              <a16:creationId xmlns:a16="http://schemas.microsoft.com/office/drawing/2014/main" id="{00000000-0008-0000-0100-000048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10100" y="8734425"/>
          <a:ext cx="3048000" cy="723900"/>
        </a:xfrm>
        <a:prstGeom prst="rect">
          <a:avLst/>
        </a:prstGeom>
        <a:noFill/>
        <a:ln w="9525">
          <a:noFill/>
          <a:miter lim="800000"/>
          <a:headEnd/>
          <a:tailEnd/>
        </a:ln>
      </xdr:spPr>
    </xdr:pic>
    <xdr:clientData/>
  </xdr:twoCellAnchor>
  <xdr:twoCellAnchor editAs="oneCell">
    <xdr:from>
      <xdr:col>7</xdr:col>
      <xdr:colOff>85725</xdr:colOff>
      <xdr:row>26</xdr:row>
      <xdr:rowOff>47625</xdr:rowOff>
    </xdr:from>
    <xdr:to>
      <xdr:col>10</xdr:col>
      <xdr:colOff>142875</xdr:colOff>
      <xdr:row>28</xdr:row>
      <xdr:rowOff>2381250</xdr:rowOff>
    </xdr:to>
    <xdr:pic>
      <xdr:nvPicPr>
        <xdr:cNvPr id="1609" name="Picture 717">
          <a:extLst>
            <a:ext uri="{FF2B5EF4-FFF2-40B4-BE49-F238E27FC236}">
              <a16:creationId xmlns:a16="http://schemas.microsoft.com/office/drawing/2014/main" id="{00000000-0008-0000-0100-000049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86300" y="1885950"/>
          <a:ext cx="2143125" cy="2705100"/>
        </a:xfrm>
        <a:prstGeom prst="rect">
          <a:avLst/>
        </a:prstGeom>
        <a:noFill/>
        <a:ln w="9525">
          <a:noFill/>
          <a:miter lim="800000"/>
          <a:headEnd/>
          <a:tailEnd/>
        </a:ln>
      </xdr:spPr>
    </xdr:pic>
    <xdr:clientData/>
  </xdr:twoCellAnchor>
  <xdr:twoCellAnchor editAs="oneCell">
    <xdr:from>
      <xdr:col>10</xdr:col>
      <xdr:colOff>304800</xdr:colOff>
      <xdr:row>26</xdr:row>
      <xdr:rowOff>152400</xdr:rowOff>
    </xdr:from>
    <xdr:to>
      <xdr:col>14</xdr:col>
      <xdr:colOff>266700</xdr:colOff>
      <xdr:row>28</xdr:row>
      <xdr:rowOff>1019175</xdr:rowOff>
    </xdr:to>
    <xdr:pic>
      <xdr:nvPicPr>
        <xdr:cNvPr id="1610" name="Picture 737">
          <a:extLst>
            <a:ext uri="{FF2B5EF4-FFF2-40B4-BE49-F238E27FC236}">
              <a16:creationId xmlns:a16="http://schemas.microsoft.com/office/drawing/2014/main" id="{00000000-0008-0000-0100-00004A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6991350"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863" name="Picture 20" descr="00_haiatu のコピー">
          <a:extLst>
            <a:ext uri="{FF2B5EF4-FFF2-40B4-BE49-F238E27FC236}">
              <a16:creationId xmlns:a16="http://schemas.microsoft.com/office/drawing/2014/main" id="{00000000-0008-0000-0200-00001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0015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864" name="Picture 21" descr="00_kirikae のコピー">
          <a:extLst>
            <a:ext uri="{FF2B5EF4-FFF2-40B4-BE49-F238E27FC236}">
              <a16:creationId xmlns:a16="http://schemas.microsoft.com/office/drawing/2014/main" id="{00000000-0008-0000-0200-000018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865" name="Picture 22" descr="00_koiru のコピー">
          <a:extLst>
            <a:ext uri="{FF2B5EF4-FFF2-40B4-BE49-F238E27FC236}">
              <a16:creationId xmlns:a16="http://schemas.microsoft.com/office/drawing/2014/main" id="{00000000-0008-0000-0200-000019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969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866" name="Picture 24" descr="00_pairotto_siyo のコピー">
          <a:extLst>
            <a:ext uri="{FF2B5EF4-FFF2-40B4-BE49-F238E27FC236}">
              <a16:creationId xmlns:a16="http://schemas.microsoft.com/office/drawing/2014/main" id="{00000000-0008-0000-0200-00001A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395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867" name="Picture 25" descr="00_pairottoi_op のコピー">
          <a:extLst>
            <a:ext uri="{FF2B5EF4-FFF2-40B4-BE49-F238E27FC236}">
              <a16:creationId xmlns:a16="http://schemas.microsoft.com/office/drawing/2014/main" id="{00000000-0008-0000-0200-00001B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921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868" name="Picture 68" descr="00_torituke_op_2 のコピー">
          <a:extLst>
            <a:ext uri="{FF2B5EF4-FFF2-40B4-BE49-F238E27FC236}">
              <a16:creationId xmlns:a16="http://schemas.microsoft.com/office/drawing/2014/main" id="{00000000-0008-0000-0200-00001C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869" name="Group 86">
          <a:extLst>
            <a:ext uri="{FF2B5EF4-FFF2-40B4-BE49-F238E27FC236}">
              <a16:creationId xmlns:a16="http://schemas.microsoft.com/office/drawing/2014/main" id="{00000000-0008-0000-0200-00001D0F0000}"/>
            </a:ext>
          </a:extLst>
        </xdr:cNvPr>
        <xdr:cNvGrpSpPr>
          <a:grpSpLocks/>
        </xdr:cNvGrpSpPr>
      </xdr:nvGrpSpPr>
      <xdr:grpSpPr bwMode="auto">
        <a:xfrm>
          <a:off x="4705350" y="9220200"/>
          <a:ext cx="4276725" cy="2114550"/>
          <a:chOff x="562" y="1206"/>
          <a:chExt cx="449" cy="222"/>
        </a:xfrm>
      </xdr:grpSpPr>
      <xdr:pic>
        <xdr:nvPicPr>
          <xdr:cNvPr id="3881" name="Picture 77" descr="30_AB2">
            <a:extLst>
              <a:ext uri="{FF2B5EF4-FFF2-40B4-BE49-F238E27FC236}">
                <a16:creationId xmlns:a16="http://schemas.microsoft.com/office/drawing/2014/main" id="{00000000-0008-0000-0200-000029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62" y="1206"/>
            <a:ext cx="449" cy="222"/>
          </a:xfrm>
          <a:prstGeom prst="rect">
            <a:avLst/>
          </a:prstGeom>
          <a:noFill/>
          <a:ln w="9525">
            <a:noFill/>
            <a:miter lim="800000"/>
            <a:headEnd/>
            <a:tailEnd/>
          </a:ln>
        </xdr:spPr>
      </xdr:pic>
      <xdr:sp macro="" textlink="">
        <xdr:nvSpPr>
          <xdr:cNvPr id="3882" name="Rectangle 82">
            <a:extLst>
              <a:ext uri="{FF2B5EF4-FFF2-40B4-BE49-F238E27FC236}">
                <a16:creationId xmlns:a16="http://schemas.microsoft.com/office/drawing/2014/main" id="{00000000-0008-0000-0200-00002A0F0000}"/>
              </a:ext>
            </a:extLst>
          </xdr:cNvPr>
          <xdr:cNvSpPr>
            <a:spLocks noChangeArrowheads="1"/>
          </xdr:cNvSpPr>
        </xdr:nvSpPr>
        <xdr:spPr bwMode="auto">
          <a:xfrm>
            <a:off x="703" y="1242"/>
            <a:ext cx="36" cy="77"/>
          </a:xfrm>
          <a:prstGeom prst="rect">
            <a:avLst/>
          </a:prstGeom>
          <a:solidFill>
            <a:srgbClr val="FFFFFF"/>
          </a:solidFill>
          <a:ln w="9525">
            <a:noFill/>
            <a:miter lim="800000"/>
            <a:headEnd/>
            <a:tailEnd/>
          </a:ln>
        </xdr:spPr>
      </xdr:sp>
      <xdr:sp macro="" textlink="">
        <xdr:nvSpPr>
          <xdr:cNvPr id="3883" name="Rectangle 83">
            <a:extLst>
              <a:ext uri="{FF2B5EF4-FFF2-40B4-BE49-F238E27FC236}">
                <a16:creationId xmlns:a16="http://schemas.microsoft.com/office/drawing/2014/main" id="{00000000-0008-0000-0200-00002B0F0000}"/>
              </a:ext>
            </a:extLst>
          </xdr:cNvPr>
          <xdr:cNvSpPr>
            <a:spLocks noChangeArrowheads="1"/>
          </xdr:cNvSpPr>
        </xdr:nvSpPr>
        <xdr:spPr bwMode="auto">
          <a:xfrm>
            <a:off x="703" y="1342"/>
            <a:ext cx="37" cy="77"/>
          </a:xfrm>
          <a:prstGeom prst="rect">
            <a:avLst/>
          </a:prstGeom>
          <a:solidFill>
            <a:srgbClr val="FFFFFF"/>
          </a:solidFill>
          <a:ln w="9525">
            <a:noFill/>
            <a:miter lim="800000"/>
            <a:headEnd/>
            <a:tailEnd/>
          </a:ln>
        </xdr:spPr>
      </xdr:sp>
      <xdr:sp macro="" textlink="">
        <xdr:nvSpPr>
          <xdr:cNvPr id="3884" name="Rectangle 84">
            <a:extLst>
              <a:ext uri="{FF2B5EF4-FFF2-40B4-BE49-F238E27FC236}">
                <a16:creationId xmlns:a16="http://schemas.microsoft.com/office/drawing/2014/main" id="{00000000-0008-0000-0200-00002C0F0000}"/>
              </a:ext>
            </a:extLst>
          </xdr:cNvPr>
          <xdr:cNvSpPr>
            <a:spLocks noChangeArrowheads="1"/>
          </xdr:cNvSpPr>
        </xdr:nvSpPr>
        <xdr:spPr bwMode="auto">
          <a:xfrm>
            <a:off x="926" y="1342"/>
            <a:ext cx="37" cy="65"/>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870" name="Group 88">
          <a:extLst>
            <a:ext uri="{FF2B5EF4-FFF2-40B4-BE49-F238E27FC236}">
              <a16:creationId xmlns:a16="http://schemas.microsoft.com/office/drawing/2014/main" id="{00000000-0008-0000-0200-00001E0F0000}"/>
            </a:ext>
          </a:extLst>
        </xdr:cNvPr>
        <xdr:cNvGrpSpPr>
          <a:grpSpLocks/>
        </xdr:cNvGrpSpPr>
      </xdr:nvGrpSpPr>
      <xdr:grpSpPr bwMode="auto">
        <a:xfrm>
          <a:off x="4724400" y="2876550"/>
          <a:ext cx="2162175" cy="485775"/>
          <a:chOff x="492" y="176"/>
          <a:chExt cx="227" cy="51"/>
        </a:xfrm>
      </xdr:grpSpPr>
      <xdr:pic>
        <xdr:nvPicPr>
          <xdr:cNvPr id="3879" name="Picture 29" descr="00_teikaku_56 のコピー">
            <a:extLst>
              <a:ext uri="{FF2B5EF4-FFF2-40B4-BE49-F238E27FC236}">
                <a16:creationId xmlns:a16="http://schemas.microsoft.com/office/drawing/2014/main" id="{00000000-0008-0000-0200-000027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880" name="Rectangle 90">
            <a:extLst>
              <a:ext uri="{FF2B5EF4-FFF2-40B4-BE49-F238E27FC236}">
                <a16:creationId xmlns:a16="http://schemas.microsoft.com/office/drawing/2014/main" id="{00000000-0008-0000-0200-000028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3871" name="Group 91">
          <a:extLst>
            <a:ext uri="{FF2B5EF4-FFF2-40B4-BE49-F238E27FC236}">
              <a16:creationId xmlns:a16="http://schemas.microsoft.com/office/drawing/2014/main" id="{00000000-0008-0000-0200-00001F0F0000}"/>
            </a:ext>
          </a:extLst>
        </xdr:cNvPr>
        <xdr:cNvGrpSpPr>
          <a:grpSpLocks/>
        </xdr:cNvGrpSpPr>
      </xdr:nvGrpSpPr>
      <xdr:grpSpPr bwMode="auto">
        <a:xfrm>
          <a:off x="4686300" y="3505200"/>
          <a:ext cx="4248150" cy="1181100"/>
          <a:chOff x="490" y="237"/>
          <a:chExt cx="446" cy="124"/>
        </a:xfrm>
      </xdr:grpSpPr>
      <xdr:pic>
        <xdr:nvPicPr>
          <xdr:cNvPr id="3877" name="Picture 26" descr="00_ranpu のコピー">
            <a:extLst>
              <a:ext uri="{FF2B5EF4-FFF2-40B4-BE49-F238E27FC236}">
                <a16:creationId xmlns:a16="http://schemas.microsoft.com/office/drawing/2014/main" id="{00000000-0008-0000-0200-000025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878" name="Rectangle 93">
            <a:extLst>
              <a:ext uri="{FF2B5EF4-FFF2-40B4-BE49-F238E27FC236}">
                <a16:creationId xmlns:a16="http://schemas.microsoft.com/office/drawing/2014/main" id="{00000000-0008-0000-0200-000026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23</xdr:col>
      <xdr:colOff>0</xdr:colOff>
      <xdr:row>3</xdr:row>
      <xdr:rowOff>9525</xdr:rowOff>
    </xdr:to>
    <xdr:pic>
      <xdr:nvPicPr>
        <xdr:cNvPr id="3872" name="Picture 96" descr="名刺">
          <a:extLst>
            <a:ext uri="{FF2B5EF4-FFF2-40B4-BE49-F238E27FC236}">
              <a16:creationId xmlns:a16="http://schemas.microsoft.com/office/drawing/2014/main" id="{00000000-0008-0000-0200-0000200F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9" name="Text Box 97">
          <a:extLst>
            <a:ext uri="{FF2B5EF4-FFF2-40B4-BE49-F238E27FC236}">
              <a16:creationId xmlns:a16="http://schemas.microsoft.com/office/drawing/2014/main" id="{00000000-0008-0000-0200-000061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95250</xdr:colOff>
      <xdr:row>17</xdr:row>
      <xdr:rowOff>57150</xdr:rowOff>
    </xdr:from>
    <xdr:to>
      <xdr:col>14</xdr:col>
      <xdr:colOff>352425</xdr:colOff>
      <xdr:row>19</xdr:row>
      <xdr:rowOff>685800</xdr:rowOff>
    </xdr:to>
    <xdr:pic>
      <xdr:nvPicPr>
        <xdr:cNvPr id="3874" name="Picture 99" descr="sy_ma">
          <a:extLst>
            <a:ext uri="{FF2B5EF4-FFF2-40B4-BE49-F238E27FC236}">
              <a16:creationId xmlns:a16="http://schemas.microsoft.com/office/drawing/2014/main" id="{00000000-0008-0000-0200-000022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875" name="Picture 27" descr="00_siru のコピー">
          <a:extLst>
            <a:ext uri="{FF2B5EF4-FFF2-40B4-BE49-F238E27FC236}">
              <a16:creationId xmlns:a16="http://schemas.microsoft.com/office/drawing/2014/main" id="{00000000-0008-0000-0200-000023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0</xdr:colOff>
      <xdr:row>0</xdr:row>
      <xdr:rowOff>28575</xdr:rowOff>
    </xdr:from>
    <xdr:to>
      <xdr:col>40</xdr:col>
      <xdr:colOff>209550</xdr:colOff>
      <xdr:row>1</xdr:row>
      <xdr:rowOff>85725</xdr:rowOff>
    </xdr:to>
    <xdr:pic>
      <xdr:nvPicPr>
        <xdr:cNvPr id="5558" name="Picture 255" descr="名刺">
          <a:extLst>
            <a:ext uri="{FF2B5EF4-FFF2-40B4-BE49-F238E27FC236}">
              <a16:creationId xmlns:a16="http://schemas.microsoft.com/office/drawing/2014/main" id="{00000000-0008-0000-0300-0000B6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393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58" t="s">
        <v>400</v>
      </c>
      <c r="C1" s="458"/>
      <c r="D1" s="458"/>
      <c r="E1" s="458"/>
      <c r="F1" s="458"/>
      <c r="G1" s="459"/>
      <c r="I1" s="19"/>
      <c r="J1" s="20" t="s">
        <v>508</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58"/>
      <c r="C2" s="458"/>
      <c r="D2" s="458"/>
      <c r="E2" s="458"/>
      <c r="F2" s="458"/>
      <c r="G2" s="459"/>
      <c r="I2" s="19"/>
      <c r="J2" s="25" t="s">
        <v>443</v>
      </c>
      <c r="AF2" s="26"/>
      <c r="AQ2" s="22"/>
      <c r="AR2" s="27" t="s">
        <v>241</v>
      </c>
      <c r="AS2" s="27" t="s">
        <v>242</v>
      </c>
      <c r="AT2" s="27" t="s">
        <v>243</v>
      </c>
      <c r="AU2" s="27"/>
      <c r="AV2" s="27" t="s">
        <v>244</v>
      </c>
      <c r="AW2" s="27" t="s">
        <v>245</v>
      </c>
      <c r="AX2" s="27" t="s">
        <v>246</v>
      </c>
      <c r="AY2" s="27"/>
      <c r="AZ2" s="27" t="s">
        <v>247</v>
      </c>
      <c r="BA2" s="27" t="s">
        <v>248</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46" t="s">
        <v>138</v>
      </c>
      <c r="D4" s="446"/>
      <c r="E4" s="440"/>
      <c r="F4" s="441"/>
      <c r="G4" s="441"/>
      <c r="H4" s="441"/>
      <c r="I4" s="441"/>
      <c r="J4" s="442"/>
      <c r="K4" s="446" t="s">
        <v>139</v>
      </c>
      <c r="L4" s="446"/>
      <c r="M4" s="440"/>
      <c r="N4" s="441"/>
      <c r="O4" s="441"/>
      <c r="P4" s="441"/>
      <c r="Q4" s="441"/>
      <c r="R4" s="442"/>
      <c r="S4" s="446" t="s">
        <v>140</v>
      </c>
      <c r="T4" s="446"/>
      <c r="U4" s="440"/>
      <c r="V4" s="441"/>
      <c r="W4" s="441"/>
      <c r="X4" s="441"/>
      <c r="Y4" s="442"/>
      <c r="BA4" s="3" t="s">
        <v>141</v>
      </c>
      <c r="BB4" s="3" t="s">
        <v>142</v>
      </c>
    </row>
    <row r="5" spans="2:79" s="2" customFormat="1" ht="21" customHeight="1" x14ac:dyDescent="0.15">
      <c r="C5" s="446" t="s">
        <v>216</v>
      </c>
      <c r="D5" s="446"/>
      <c r="E5" s="440"/>
      <c r="F5" s="441"/>
      <c r="G5" s="441"/>
      <c r="H5" s="441"/>
      <c r="I5" s="441"/>
      <c r="J5" s="442"/>
      <c r="K5" s="446" t="s">
        <v>217</v>
      </c>
      <c r="L5" s="446"/>
      <c r="M5" s="440"/>
      <c r="N5" s="441"/>
      <c r="O5" s="441"/>
      <c r="P5" s="441"/>
      <c r="Q5" s="441"/>
      <c r="R5" s="442"/>
      <c r="BA5" s="3" t="s">
        <v>141</v>
      </c>
      <c r="BB5" s="3" t="s">
        <v>142</v>
      </c>
    </row>
    <row r="6" spans="2:79" s="2" customFormat="1" ht="21" customHeight="1" x14ac:dyDescent="0.15">
      <c r="C6" s="454" t="s">
        <v>143</v>
      </c>
      <c r="D6" s="455"/>
      <c r="E6" s="466"/>
      <c r="F6" s="467"/>
      <c r="G6" s="467"/>
      <c r="H6" s="468"/>
      <c r="I6" s="464" t="s">
        <v>144</v>
      </c>
      <c r="J6" s="465"/>
      <c r="K6" s="456" t="s">
        <v>145</v>
      </c>
      <c r="L6" s="457"/>
      <c r="M6" s="457"/>
      <c r="N6" s="457"/>
      <c r="O6" s="439"/>
      <c r="P6" s="439"/>
      <c r="Q6" s="439"/>
      <c r="R6" s="439"/>
    </row>
    <row r="7" spans="2:79" s="2" customFormat="1" ht="23.25" customHeight="1" x14ac:dyDescent="0.15">
      <c r="C7" s="450" t="s">
        <v>275</v>
      </c>
      <c r="D7" s="450"/>
      <c r="E7" s="450"/>
      <c r="F7" s="450"/>
      <c r="G7" s="450"/>
      <c r="K7" s="469" t="s">
        <v>146</v>
      </c>
      <c r="L7" s="469"/>
      <c r="M7" s="469"/>
      <c r="N7" s="469"/>
      <c r="O7" s="469"/>
      <c r="P7" s="469"/>
      <c r="Q7" s="469"/>
      <c r="R7" s="469"/>
      <c r="S7" s="469"/>
      <c r="T7" s="469"/>
      <c r="U7" s="469"/>
      <c r="V7" s="469"/>
      <c r="W7" s="469"/>
      <c r="X7" s="469"/>
      <c r="Y7" s="469"/>
    </row>
    <row r="8" spans="2:79" s="2" customFormat="1" ht="21" customHeight="1" x14ac:dyDescent="0.15">
      <c r="C8" s="446" t="s">
        <v>147</v>
      </c>
      <c r="D8" s="446"/>
      <c r="E8" s="447"/>
      <c r="F8" s="448"/>
      <c r="G8" s="448"/>
      <c r="H8" s="448"/>
      <c r="I8" s="448"/>
      <c r="J8" s="449"/>
      <c r="K8" s="446" t="s">
        <v>148</v>
      </c>
      <c r="L8" s="446"/>
      <c r="M8" s="447"/>
      <c r="N8" s="448"/>
      <c r="O8" s="448"/>
      <c r="P8" s="448"/>
      <c r="Q8" s="448"/>
      <c r="R8" s="449"/>
      <c r="S8" s="446" t="s">
        <v>149</v>
      </c>
      <c r="T8" s="446"/>
      <c r="U8" s="447"/>
      <c r="V8" s="448"/>
      <c r="W8" s="448"/>
      <c r="X8" s="448"/>
      <c r="Y8" s="449"/>
    </row>
    <row r="9" spans="2:79" ht="21" customHeight="1" x14ac:dyDescent="0.15">
      <c r="C9" s="446" t="s">
        <v>150</v>
      </c>
      <c r="D9" s="446"/>
      <c r="E9" s="436"/>
      <c r="F9" s="437"/>
      <c r="G9" s="437"/>
      <c r="H9" s="437"/>
      <c r="I9" s="437"/>
      <c r="J9" s="437"/>
      <c r="K9" s="437"/>
      <c r="L9" s="437"/>
      <c r="M9" s="437"/>
      <c r="N9" s="437"/>
      <c r="O9" s="437"/>
      <c r="P9" s="437"/>
      <c r="Q9" s="437"/>
      <c r="R9" s="437"/>
      <c r="S9" s="437"/>
      <c r="T9" s="437"/>
      <c r="U9" s="437"/>
      <c r="V9" s="437"/>
      <c r="W9" s="437"/>
      <c r="X9" s="437"/>
      <c r="Y9" s="438"/>
    </row>
    <row r="10" spans="2:79" ht="6.75" customHeight="1" x14ac:dyDescent="0.15"/>
    <row r="11" spans="2:79" x14ac:dyDescent="0.15">
      <c r="C11" s="2" t="s">
        <v>151</v>
      </c>
    </row>
    <row r="12" spans="2:79" ht="14.25" x14ac:dyDescent="0.15">
      <c r="C12" s="461" t="s">
        <v>152</v>
      </c>
      <c r="D12" s="462"/>
      <c r="E12" s="462"/>
      <c r="F12" s="462"/>
      <c r="G12" s="462"/>
      <c r="H12" s="462"/>
      <c r="I12" s="462"/>
      <c r="J12" s="462"/>
      <c r="K12" s="462"/>
      <c r="L12" s="462"/>
      <c r="M12" s="462"/>
      <c r="N12" s="463"/>
      <c r="O12" s="461" t="s">
        <v>218</v>
      </c>
      <c r="P12" s="462"/>
      <c r="Q12" s="462"/>
      <c r="R12" s="462"/>
      <c r="S12" s="462"/>
      <c r="T12" s="462"/>
      <c r="U12" s="462"/>
      <c r="V12" s="462"/>
      <c r="W12" s="462"/>
      <c r="X12" s="462"/>
      <c r="Y12" s="463"/>
      <c r="Z12" s="257"/>
      <c r="AA12" s="258" t="s">
        <v>535</v>
      </c>
      <c r="AB12" s="4"/>
      <c r="AC12" s="4"/>
      <c r="AD12" s="4"/>
      <c r="AE12" s="4"/>
      <c r="AF12" s="4"/>
      <c r="AG12" s="4"/>
      <c r="AH12" s="5"/>
    </row>
    <row r="13" spans="2:79" x14ac:dyDescent="0.15">
      <c r="C13" s="451" t="s">
        <v>153</v>
      </c>
      <c r="D13" s="452"/>
      <c r="E13" s="452"/>
      <c r="F13" s="452"/>
      <c r="G13" s="452"/>
      <c r="H13" s="452"/>
      <c r="I13" s="452"/>
      <c r="J13" s="452"/>
      <c r="K13" s="452"/>
      <c r="L13" s="452"/>
      <c r="M13" s="452"/>
      <c r="N13" s="453"/>
      <c r="O13" s="451" t="s">
        <v>219</v>
      </c>
      <c r="P13" s="452"/>
      <c r="Q13" s="452"/>
      <c r="R13" s="452"/>
      <c r="S13" s="452"/>
      <c r="T13" s="452"/>
      <c r="U13" s="452"/>
      <c r="V13" s="452"/>
      <c r="W13" s="452"/>
      <c r="X13" s="452"/>
      <c r="Y13" s="453"/>
      <c r="Z13" s="259" t="s">
        <v>536</v>
      </c>
      <c r="AA13" s="257" t="s">
        <v>283</v>
      </c>
      <c r="AB13" s="4"/>
      <c r="AC13" s="4"/>
      <c r="AD13" s="4"/>
      <c r="AE13" s="4"/>
      <c r="AF13" s="4"/>
      <c r="AG13" s="4"/>
      <c r="AH13" s="5"/>
    </row>
    <row r="14" spans="2:79" x14ac:dyDescent="0.15">
      <c r="C14" s="6"/>
      <c r="N14" s="7"/>
      <c r="O14" s="6"/>
      <c r="Y14" s="7"/>
      <c r="Z14" s="259"/>
      <c r="AA14" s="257"/>
      <c r="AB14" s="4"/>
      <c r="AC14" s="4"/>
      <c r="AD14" s="4"/>
      <c r="AE14" s="4"/>
      <c r="AF14" s="4"/>
      <c r="AG14" s="4"/>
      <c r="AH14" s="5"/>
    </row>
    <row r="15" spans="2:79" x14ac:dyDescent="0.15">
      <c r="C15" s="6"/>
      <c r="N15" s="7"/>
      <c r="O15" s="6"/>
      <c r="Y15" s="7"/>
      <c r="Z15" s="259" t="s">
        <v>537</v>
      </c>
      <c r="AA15" s="257" t="s">
        <v>538</v>
      </c>
      <c r="AB15" s="4"/>
      <c r="AC15" s="4"/>
      <c r="AD15" s="4"/>
      <c r="AE15" s="4"/>
      <c r="AF15" s="4"/>
      <c r="AG15" s="4"/>
      <c r="AH15" s="5"/>
    </row>
    <row r="16" spans="2:79" x14ac:dyDescent="0.15">
      <c r="C16" s="6"/>
      <c r="N16" s="7"/>
      <c r="O16" s="6"/>
      <c r="S16" s="460" t="s">
        <v>154</v>
      </c>
      <c r="T16" s="460"/>
      <c r="U16" s="460"/>
      <c r="Y16" s="7"/>
      <c r="Z16" s="259"/>
      <c r="AA16" s="257" t="s">
        <v>539</v>
      </c>
      <c r="AB16" s="4"/>
      <c r="AC16" s="4"/>
      <c r="AD16" s="4"/>
      <c r="AE16" s="4"/>
      <c r="AF16" s="4"/>
      <c r="AG16" s="4"/>
      <c r="AH16" s="5"/>
    </row>
    <row r="17" spans="3:34" x14ac:dyDescent="0.15">
      <c r="C17" s="6"/>
      <c r="N17" s="7"/>
      <c r="O17" s="6"/>
      <c r="Y17" s="7"/>
      <c r="Z17" s="259"/>
      <c r="AA17" s="257"/>
      <c r="AB17" s="4"/>
      <c r="AC17" s="4"/>
      <c r="AD17" s="4"/>
      <c r="AE17" s="4"/>
      <c r="AF17" s="4"/>
      <c r="AG17" s="4"/>
      <c r="AH17" s="5"/>
    </row>
    <row r="18" spans="3:34" x14ac:dyDescent="0.15">
      <c r="C18" s="6"/>
      <c r="N18" s="7"/>
      <c r="O18" s="6"/>
      <c r="Y18" s="7"/>
      <c r="Z18" s="259" t="s">
        <v>540</v>
      </c>
      <c r="AA18" s="257" t="s">
        <v>541</v>
      </c>
      <c r="AB18" s="4"/>
      <c r="AC18" s="4"/>
      <c r="AD18" s="4"/>
      <c r="AE18" s="4"/>
      <c r="AF18" s="4"/>
      <c r="AG18" s="4"/>
      <c r="AH18" s="5"/>
    </row>
    <row r="19" spans="3:34" x14ac:dyDescent="0.15">
      <c r="C19" s="6"/>
      <c r="N19" s="7"/>
      <c r="O19" s="6"/>
      <c r="Y19" s="7"/>
      <c r="Z19" s="259"/>
      <c r="AA19" s="257" t="s">
        <v>155</v>
      </c>
      <c r="AB19" s="4"/>
      <c r="AC19" s="4"/>
      <c r="AD19" s="4"/>
      <c r="AE19" s="4"/>
      <c r="AF19" s="4"/>
      <c r="AG19" s="4"/>
      <c r="AH19" s="5"/>
    </row>
    <row r="20" spans="3:34" x14ac:dyDescent="0.15">
      <c r="C20" s="6"/>
      <c r="N20" s="7"/>
      <c r="O20" s="6"/>
      <c r="Y20" s="7"/>
      <c r="Z20" s="259"/>
      <c r="AA20" s="257"/>
      <c r="AB20" s="4"/>
      <c r="AC20" s="4"/>
      <c r="AD20" s="4"/>
      <c r="AE20" s="4"/>
      <c r="AF20" s="4"/>
      <c r="AG20" s="4"/>
      <c r="AH20" s="5"/>
    </row>
    <row r="21" spans="3:34" x14ac:dyDescent="0.15">
      <c r="C21" s="6"/>
      <c r="N21" s="7"/>
      <c r="O21" s="6"/>
      <c r="Y21" s="7"/>
      <c r="Z21" s="259" t="s">
        <v>542</v>
      </c>
      <c r="AA21" s="257" t="s">
        <v>543</v>
      </c>
      <c r="AB21" s="4"/>
      <c r="AC21" s="4"/>
      <c r="AD21" s="4"/>
      <c r="AE21" s="4"/>
      <c r="AF21" s="4"/>
      <c r="AG21" s="4"/>
      <c r="AH21" s="5"/>
    </row>
    <row r="22" spans="3:34" x14ac:dyDescent="0.15">
      <c r="C22" s="6"/>
      <c r="N22" s="7"/>
      <c r="O22" s="6"/>
      <c r="W22" s="8" t="s">
        <v>220</v>
      </c>
      <c r="Y22" s="7"/>
      <c r="Z22" s="259"/>
      <c r="AA22" s="257" t="s">
        <v>544</v>
      </c>
      <c r="AB22" s="4"/>
      <c r="AC22" s="4"/>
      <c r="AD22" s="4"/>
      <c r="AE22" s="4"/>
      <c r="AF22" s="4"/>
      <c r="AG22" s="4"/>
    </row>
    <row r="23" spans="3:34" x14ac:dyDescent="0.15">
      <c r="C23" s="6"/>
      <c r="N23" s="7"/>
      <c r="O23" s="6"/>
      <c r="W23" s="8" t="s">
        <v>220</v>
      </c>
      <c r="Y23" s="7"/>
      <c r="Z23" s="259"/>
      <c r="AA23" s="257"/>
      <c r="AB23" s="4"/>
      <c r="AC23" s="4"/>
      <c r="AD23" s="4"/>
      <c r="AE23" s="4"/>
      <c r="AF23" s="4"/>
      <c r="AG23" s="4"/>
    </row>
    <row r="24" spans="3:34" x14ac:dyDescent="0.15">
      <c r="C24" s="6"/>
      <c r="N24" s="7"/>
      <c r="O24" s="6"/>
      <c r="W24" s="8" t="s">
        <v>156</v>
      </c>
      <c r="Y24" s="7"/>
      <c r="Z24" s="259" t="s">
        <v>545</v>
      </c>
      <c r="AA24" s="257" t="s">
        <v>546</v>
      </c>
      <c r="AB24" s="4"/>
      <c r="AC24" s="4"/>
      <c r="AD24" s="4"/>
      <c r="AE24" s="4"/>
      <c r="AF24" s="4"/>
      <c r="AG24" s="4"/>
    </row>
    <row r="25" spans="3:34" x14ac:dyDescent="0.15">
      <c r="C25" s="6"/>
      <c r="N25" s="7"/>
      <c r="O25" s="6"/>
      <c r="W25" s="8" t="s">
        <v>157</v>
      </c>
      <c r="Y25" s="7"/>
      <c r="Z25" s="259"/>
      <c r="AA25" s="257" t="s">
        <v>160</v>
      </c>
      <c r="AB25" s="4"/>
      <c r="AC25" s="4"/>
      <c r="AD25" s="4"/>
      <c r="AE25" s="4"/>
      <c r="AF25" s="4"/>
      <c r="AG25" s="4"/>
    </row>
    <row r="26" spans="3:34" x14ac:dyDescent="0.15">
      <c r="C26" s="6"/>
      <c r="N26" s="7"/>
      <c r="O26" s="6"/>
      <c r="W26" s="8" t="s">
        <v>158</v>
      </c>
      <c r="Y26" s="7"/>
      <c r="Z26" s="259"/>
      <c r="AA26" s="257" t="s">
        <v>777</v>
      </c>
      <c r="AB26" s="4"/>
      <c r="AC26" s="4"/>
      <c r="AD26" s="4"/>
      <c r="AE26" s="4"/>
      <c r="AF26" s="4"/>
      <c r="AG26" s="4"/>
    </row>
    <row r="27" spans="3:34" x14ac:dyDescent="0.15">
      <c r="C27" s="6"/>
      <c r="G27" s="460" t="s">
        <v>159</v>
      </c>
      <c r="H27" s="460"/>
      <c r="I27" s="460"/>
      <c r="J27" s="460"/>
      <c r="K27" s="460"/>
      <c r="N27" s="7"/>
      <c r="O27" s="6"/>
      <c r="Y27" s="7"/>
      <c r="Z27" s="260"/>
      <c r="AA27" s="261"/>
      <c r="AB27" s="4"/>
      <c r="AC27" s="4"/>
      <c r="AD27" s="4"/>
      <c r="AE27" s="4"/>
      <c r="AF27" s="4"/>
      <c r="AG27" s="4"/>
    </row>
    <row r="28" spans="3:34" x14ac:dyDescent="0.15">
      <c r="C28" s="6"/>
      <c r="N28" s="7"/>
      <c r="O28" s="6"/>
      <c r="Y28" s="7"/>
      <c r="Z28" s="259" t="s">
        <v>547</v>
      </c>
      <c r="AA28" s="257" t="s">
        <v>778</v>
      </c>
    </row>
    <row r="29" spans="3:34" x14ac:dyDescent="0.15">
      <c r="C29" s="6"/>
      <c r="N29" s="7"/>
      <c r="O29" s="6"/>
      <c r="Y29" s="7"/>
      <c r="Z29" s="260"/>
      <c r="AA29" s="358" t="s">
        <v>779</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43"/>
      <c r="AB33" s="444"/>
      <c r="AC33" s="445"/>
    </row>
    <row r="34" spans="3:33" x14ac:dyDescent="0.15">
      <c r="C34" s="6"/>
      <c r="N34" s="7"/>
      <c r="O34" s="6"/>
      <c r="S34" s="460" t="s">
        <v>161</v>
      </c>
      <c r="T34" s="460"/>
      <c r="U34" s="460"/>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370</v>
      </c>
    </row>
  </sheetData>
  <sheetProtection password="CC67" sheet="1" objects="1" formatCells="0" selectLockedCells="1"/>
  <mergeCells count="35">
    <mergeCell ref="S34:U34"/>
    <mergeCell ref="O12:Y12"/>
    <mergeCell ref="O13:Y13"/>
    <mergeCell ref="G27:K27"/>
    <mergeCell ref="S16:U16"/>
    <mergeCell ref="C12:N12"/>
    <mergeCell ref="C13:N13"/>
    <mergeCell ref="C6:D6"/>
    <mergeCell ref="K6:N6"/>
    <mergeCell ref="B1:G1"/>
    <mergeCell ref="B2:G2"/>
    <mergeCell ref="E4:J4"/>
    <mergeCell ref="C9:D9"/>
    <mergeCell ref="I6:J6"/>
    <mergeCell ref="E6:H6"/>
    <mergeCell ref="K7:Y7"/>
    <mergeCell ref="K8:L8"/>
    <mergeCell ref="S8:T8"/>
    <mergeCell ref="U8:Y8"/>
    <mergeCell ref="E9:Y9"/>
    <mergeCell ref="O6:R6"/>
    <mergeCell ref="M4:R4"/>
    <mergeCell ref="AA33:AC33"/>
    <mergeCell ref="C4:D4"/>
    <mergeCell ref="K4:L4"/>
    <mergeCell ref="C5:D5"/>
    <mergeCell ref="K5:L5"/>
    <mergeCell ref="E5:J5"/>
    <mergeCell ref="M8:R8"/>
    <mergeCell ref="U4:Y4"/>
    <mergeCell ref="M5:R5"/>
    <mergeCell ref="S4:T4"/>
    <mergeCell ref="C8:D8"/>
    <mergeCell ref="E8:J8"/>
    <mergeCell ref="C7:G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&amp;R&amp;9SMC-SS5Y5-12S_EX260-1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0.7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125" style="13" customWidth="1"/>
    <col min="17" max="17" width="1.125" style="13" customWidth="1"/>
    <col min="18" max="18" width="6.625" style="72" customWidth="1"/>
    <col min="19" max="19" width="6.25" style="72" hidden="1" customWidth="1"/>
    <col min="20" max="20" width="1.125" style="13" customWidth="1"/>
    <col min="21" max="21" width="7.75" style="13" customWidth="1"/>
    <col min="22" max="26" width="8.375" style="101" customWidth="1"/>
    <col min="27" max="28" width="26" style="262" customWidth="1"/>
    <col min="29" max="29" width="26" style="98" customWidth="1"/>
    <col min="30" max="30" width="23.75" style="98" customWidth="1"/>
    <col min="31" max="31" width="8.375" style="101" customWidth="1"/>
    <col min="32" max="55" width="5.5" style="43" customWidth="1"/>
    <col min="56" max="58" width="5.5" style="248" customWidth="1"/>
    <col min="59" max="71" width="8.125" style="90" customWidth="1"/>
    <col min="72" max="73" width="8.125" style="13" customWidth="1"/>
    <col min="74" max="79" width="8.125" style="13"/>
    <col min="80" max="91" width="8.125" style="90"/>
    <col min="92" max="16384" width="8.125" style="13"/>
  </cols>
  <sheetData>
    <row r="1" spans="1:91" s="29" customFormat="1" ht="16.5" customHeight="1" x14ac:dyDescent="0.15">
      <c r="A1" s="28"/>
      <c r="C1" s="95" t="s">
        <v>420</v>
      </c>
      <c r="D1" s="96"/>
      <c r="E1" s="97"/>
      <c r="K1" s="472" t="s">
        <v>257</v>
      </c>
      <c r="L1" s="472"/>
      <c r="M1" s="472"/>
      <c r="N1" s="472"/>
      <c r="O1" s="472"/>
      <c r="R1" s="31"/>
      <c r="S1" s="31"/>
      <c r="U1" s="91"/>
      <c r="V1" s="400"/>
      <c r="W1" s="400"/>
      <c r="X1" s="400"/>
      <c r="Y1" s="400"/>
      <c r="Z1" s="400"/>
      <c r="AA1" s="401"/>
      <c r="AB1" s="401"/>
      <c r="AC1" s="402"/>
      <c r="AD1" s="402"/>
      <c r="AE1" s="400"/>
      <c r="AF1" s="403"/>
      <c r="AG1" s="403"/>
      <c r="AH1" s="403"/>
      <c r="AI1" s="403"/>
      <c r="AJ1" s="403"/>
      <c r="AK1" s="403"/>
      <c r="AL1" s="403"/>
      <c r="AM1" s="403"/>
      <c r="AN1" s="403"/>
      <c r="AO1" s="403"/>
      <c r="AP1" s="403"/>
      <c r="AQ1" s="403"/>
      <c r="AR1" s="403"/>
      <c r="AS1" s="403"/>
      <c r="AT1" s="403"/>
      <c r="AU1" s="403"/>
      <c r="AV1" s="403"/>
      <c r="AW1" s="403"/>
      <c r="AX1" s="403"/>
      <c r="AY1" s="403"/>
      <c r="AZ1" s="403"/>
      <c r="BA1" s="403"/>
      <c r="BB1" s="403"/>
      <c r="BC1" s="403"/>
      <c r="BD1" s="403"/>
      <c r="BE1" s="403"/>
      <c r="BF1" s="403"/>
      <c r="BG1" s="91"/>
      <c r="BH1" s="91"/>
      <c r="BI1" s="91"/>
      <c r="BJ1" s="91"/>
      <c r="BK1" s="91"/>
      <c r="BL1" s="91"/>
      <c r="BM1" s="91"/>
      <c r="BN1" s="91"/>
      <c r="BO1" s="91"/>
      <c r="BP1" s="91"/>
      <c r="BQ1" s="91"/>
      <c r="BR1" s="91"/>
      <c r="BS1" s="91"/>
      <c r="CB1" s="91"/>
      <c r="CC1" s="91"/>
      <c r="CD1" s="91"/>
      <c r="CE1" s="91"/>
      <c r="CF1" s="91"/>
      <c r="CG1" s="91"/>
      <c r="CH1" s="91"/>
      <c r="CI1" s="91"/>
      <c r="CJ1" s="91"/>
      <c r="CK1" s="91"/>
      <c r="CL1" s="91"/>
      <c r="CM1" s="91"/>
    </row>
    <row r="2" spans="1:91" s="29" customFormat="1" ht="16.5" customHeight="1" x14ac:dyDescent="0.15">
      <c r="A2" s="28"/>
      <c r="C2" s="94" t="s">
        <v>444</v>
      </c>
      <c r="E2" s="70" t="s">
        <v>509</v>
      </c>
      <c r="F2" s="32"/>
      <c r="G2" s="32"/>
      <c r="H2" s="32"/>
      <c r="I2" s="32"/>
      <c r="J2" s="32"/>
      <c r="K2" s="477" t="s">
        <v>258</v>
      </c>
      <c r="L2" s="477"/>
      <c r="M2" s="477"/>
      <c r="N2" s="477"/>
      <c r="O2" s="477"/>
      <c r="U2" s="91"/>
      <c r="V2" s="400"/>
      <c r="W2" s="400"/>
      <c r="X2" s="400"/>
      <c r="Y2" s="400"/>
      <c r="Z2" s="400"/>
      <c r="AA2" s="401"/>
      <c r="AB2" s="401"/>
      <c r="AC2" s="402"/>
      <c r="AD2" s="402"/>
      <c r="AE2" s="400"/>
      <c r="AF2" s="403"/>
      <c r="AG2" s="403"/>
      <c r="AH2" s="403"/>
      <c r="AI2" s="403"/>
      <c r="AJ2" s="403"/>
      <c r="AK2" s="403"/>
      <c r="AL2" s="403"/>
      <c r="AM2" s="403"/>
      <c r="AN2" s="403"/>
      <c r="AO2" s="403"/>
      <c r="AP2" s="403"/>
      <c r="AQ2" s="403"/>
      <c r="AR2" s="403"/>
      <c r="AS2" s="403"/>
      <c r="AT2" s="403"/>
      <c r="AU2" s="403"/>
      <c r="AV2" s="403"/>
      <c r="AW2" s="403"/>
      <c r="AX2" s="403"/>
      <c r="AY2" s="403"/>
      <c r="AZ2" s="403"/>
      <c r="BA2" s="403"/>
      <c r="BB2" s="403"/>
      <c r="BC2" s="403"/>
      <c r="BD2" s="403"/>
      <c r="BE2" s="403"/>
      <c r="BF2" s="403"/>
      <c r="BG2" s="91"/>
      <c r="BH2" s="91"/>
      <c r="BI2" s="91"/>
      <c r="BJ2" s="91"/>
      <c r="BK2" s="91"/>
      <c r="BL2" s="91"/>
      <c r="BM2" s="91"/>
      <c r="BN2" s="91"/>
      <c r="BO2" s="91"/>
      <c r="BP2" s="91"/>
      <c r="BQ2" s="91"/>
      <c r="BR2" s="91"/>
      <c r="BS2" s="91"/>
      <c r="CB2" s="91"/>
      <c r="CC2" s="91"/>
      <c r="CD2" s="91"/>
      <c r="CE2" s="91"/>
      <c r="CF2" s="91"/>
      <c r="CG2" s="91"/>
      <c r="CH2" s="91"/>
      <c r="CI2" s="91"/>
      <c r="CJ2" s="91"/>
      <c r="CK2" s="91"/>
      <c r="CL2" s="91"/>
      <c r="CM2" s="91"/>
    </row>
    <row r="3" spans="1:91" s="29" customFormat="1" ht="21.75" customHeight="1" x14ac:dyDescent="0.15">
      <c r="A3" s="28"/>
      <c r="C3" s="33" t="s">
        <v>236</v>
      </c>
      <c r="D3" s="34"/>
      <c r="E3" s="474"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74"/>
      <c r="G3" s="474"/>
      <c r="H3" s="474"/>
      <c r="I3" s="475"/>
      <c r="J3" s="35"/>
      <c r="K3" s="473" t="s">
        <v>261</v>
      </c>
      <c r="L3" s="473"/>
      <c r="M3" s="473"/>
      <c r="N3" s="473"/>
      <c r="O3" s="473"/>
      <c r="P3" s="35"/>
      <c r="Q3" s="35"/>
      <c r="R3" s="31"/>
      <c r="S3" s="31"/>
      <c r="U3" s="91"/>
      <c r="V3" s="400"/>
      <c r="W3" s="400"/>
      <c r="X3" s="400"/>
      <c r="Y3" s="400"/>
      <c r="Z3" s="400"/>
      <c r="AA3" s="401" t="s">
        <v>511</v>
      </c>
      <c r="AB3" s="401" t="s">
        <v>316</v>
      </c>
      <c r="AC3" s="401" t="s">
        <v>512</v>
      </c>
      <c r="AD3" s="402" t="s">
        <v>371</v>
      </c>
      <c r="AE3" s="400"/>
      <c r="AF3" s="403"/>
      <c r="AG3" s="403"/>
      <c r="AH3" s="403"/>
      <c r="AI3" s="403"/>
      <c r="AJ3" s="403"/>
      <c r="AK3" s="403"/>
      <c r="AL3" s="403"/>
      <c r="AM3" s="403"/>
      <c r="AN3" s="403"/>
      <c r="AO3" s="403"/>
      <c r="AP3" s="403"/>
      <c r="AQ3" s="403"/>
      <c r="AR3" s="403"/>
      <c r="AS3" s="403"/>
      <c r="AT3" s="403"/>
      <c r="AU3" s="403"/>
      <c r="AV3" s="403"/>
      <c r="AW3" s="403"/>
      <c r="AX3" s="403"/>
      <c r="AY3" s="403"/>
      <c r="AZ3" s="403"/>
      <c r="BA3" s="403"/>
      <c r="BB3" s="403"/>
      <c r="BC3" s="403"/>
      <c r="BD3" s="403"/>
      <c r="BE3" s="403"/>
      <c r="BF3" s="403"/>
      <c r="BG3" s="91"/>
      <c r="BH3" s="91"/>
      <c r="BI3" s="91"/>
      <c r="BJ3" s="91"/>
      <c r="BK3" s="91"/>
      <c r="BL3" s="91"/>
      <c r="BM3" s="91"/>
      <c r="BN3" s="91"/>
      <c r="BO3" s="91"/>
      <c r="BP3" s="91"/>
      <c r="BQ3" s="91"/>
      <c r="BR3" s="91"/>
      <c r="BS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400"/>
      <c r="W4" s="400"/>
      <c r="X4" s="400"/>
      <c r="Y4" s="400"/>
      <c r="Z4" s="400"/>
      <c r="AA4" s="401"/>
      <c r="AB4" s="401"/>
      <c r="AC4" s="402"/>
      <c r="AD4" s="402"/>
      <c r="AE4" s="400"/>
      <c r="AF4" s="403"/>
      <c r="AG4" s="403"/>
      <c r="AH4" s="403"/>
      <c r="AI4" s="403"/>
      <c r="AJ4" s="403"/>
      <c r="AK4" s="403"/>
      <c r="AL4" s="403"/>
      <c r="AM4" s="403"/>
      <c r="AN4" s="403"/>
      <c r="AO4" s="403"/>
      <c r="AP4" s="403"/>
      <c r="AQ4" s="403"/>
      <c r="AR4" s="403"/>
      <c r="AS4" s="403"/>
      <c r="AT4" s="403"/>
      <c r="AU4" s="403"/>
      <c r="AV4" s="403"/>
      <c r="AW4" s="403"/>
      <c r="AX4" s="403"/>
      <c r="AY4" s="403"/>
      <c r="AZ4" s="403"/>
      <c r="BA4" s="403"/>
      <c r="BB4" s="403"/>
      <c r="BC4" s="403"/>
      <c r="BD4" s="403"/>
      <c r="BE4" s="403"/>
      <c r="BF4" s="403"/>
      <c r="BG4" s="91"/>
      <c r="BH4" s="91"/>
      <c r="BI4" s="91"/>
      <c r="BJ4" s="91"/>
      <c r="BK4" s="91"/>
      <c r="BL4" s="91"/>
      <c r="BM4" s="91"/>
      <c r="BN4" s="91"/>
      <c r="BO4" s="91"/>
      <c r="BP4" s="91"/>
      <c r="BQ4" s="91"/>
      <c r="BR4" s="91"/>
      <c r="BS4" s="91"/>
      <c r="CB4" s="91"/>
      <c r="CC4" s="91"/>
      <c r="CD4" s="91"/>
      <c r="CE4" s="91"/>
      <c r="CF4" s="91"/>
      <c r="CG4" s="91"/>
      <c r="CH4" s="91"/>
      <c r="CI4" s="91"/>
      <c r="CJ4" s="91"/>
      <c r="CK4" s="91"/>
      <c r="CL4" s="91"/>
      <c r="CM4" s="91"/>
    </row>
    <row r="5" spans="1:91" s="42" customFormat="1" ht="16.5" customHeight="1" x14ac:dyDescent="0.15">
      <c r="A5" s="28"/>
      <c r="B5" s="29"/>
      <c r="C5" s="37" t="s">
        <v>238</v>
      </c>
      <c r="D5" s="38"/>
      <c r="E5" s="39" t="s">
        <v>237</v>
      </c>
      <c r="F5" s="39"/>
      <c r="G5" s="39"/>
      <c r="H5" s="38"/>
      <c r="I5" s="476" t="s">
        <v>239</v>
      </c>
      <c r="J5" s="476"/>
      <c r="K5" s="476"/>
      <c r="L5" s="476"/>
      <c r="M5" s="476"/>
      <c r="N5" s="476"/>
      <c r="O5" s="476"/>
      <c r="P5" s="40"/>
      <c r="Q5" s="39"/>
      <c r="R5" s="41" t="s">
        <v>235</v>
      </c>
      <c r="S5" s="41"/>
      <c r="T5" s="40"/>
      <c r="U5" s="92"/>
      <c r="V5" s="400"/>
      <c r="W5" s="400"/>
      <c r="X5" s="400"/>
      <c r="Y5" s="400"/>
      <c r="Z5" s="400"/>
      <c r="AA5" s="401"/>
      <c r="AB5" s="401"/>
      <c r="AC5" s="402"/>
      <c r="AD5" s="402"/>
      <c r="AE5" s="400"/>
      <c r="AF5" s="248"/>
      <c r="AG5" s="248"/>
      <c r="AH5" s="248"/>
      <c r="AI5" s="248"/>
      <c r="AJ5" s="248"/>
      <c r="AK5" s="248"/>
      <c r="AL5" s="248"/>
      <c r="AM5" s="248"/>
      <c r="AN5" s="248"/>
      <c r="AO5" s="248"/>
      <c r="AP5" s="248"/>
      <c r="AQ5" s="248"/>
      <c r="AR5" s="248"/>
      <c r="AS5" s="248"/>
      <c r="AT5" s="248"/>
      <c r="AU5" s="248"/>
      <c r="AV5" s="248"/>
      <c r="AW5" s="248"/>
      <c r="AX5" s="248"/>
      <c r="AY5" s="248"/>
      <c r="AZ5" s="248"/>
      <c r="BA5" s="248"/>
      <c r="BB5" s="248"/>
      <c r="BC5" s="248"/>
      <c r="BD5" s="248"/>
      <c r="BE5" s="248"/>
      <c r="BF5" s="248"/>
      <c r="BG5" s="92"/>
      <c r="BH5" s="92"/>
      <c r="BI5" s="92"/>
      <c r="BJ5" s="92"/>
      <c r="BK5" s="92"/>
      <c r="BL5" s="92"/>
      <c r="BM5" s="92"/>
      <c r="BN5" s="92"/>
      <c r="BO5" s="92"/>
      <c r="BP5" s="92"/>
      <c r="BQ5" s="92"/>
      <c r="BR5" s="92"/>
      <c r="BS5" s="92"/>
      <c r="CB5" s="92"/>
      <c r="CC5" s="92"/>
      <c r="CD5" s="92"/>
      <c r="CE5" s="92"/>
      <c r="CF5" s="92"/>
      <c r="CG5" s="92"/>
      <c r="CH5" s="92"/>
      <c r="CI5" s="92"/>
      <c r="CJ5" s="92"/>
      <c r="CK5" s="92"/>
      <c r="CL5" s="92"/>
      <c r="CM5" s="92"/>
    </row>
    <row r="6" spans="1:91" s="42" customFormat="1" ht="12.75" customHeight="1" x14ac:dyDescent="0.15">
      <c r="A6" s="29">
        <v>1</v>
      </c>
      <c r="B6" s="29"/>
      <c r="C6" s="44"/>
      <c r="D6" s="45"/>
      <c r="E6" s="46" t="s">
        <v>113</v>
      </c>
      <c r="F6" s="47"/>
      <c r="G6" s="47"/>
      <c r="H6" s="349" t="str">
        <f>IF(OR(AND(R7="10-",バルブ!R7=$AA$8),AND(R7=$AA$8,バルブ!R7="10-")),$AB$7,"")</f>
        <v/>
      </c>
      <c r="I6" s="47"/>
      <c r="J6" s="47"/>
      <c r="K6" s="47"/>
      <c r="L6" s="47"/>
      <c r="M6" s="47"/>
      <c r="N6" s="47"/>
      <c r="O6" s="47"/>
      <c r="P6" s="48"/>
      <c r="Q6" s="47"/>
      <c r="R6" s="49"/>
      <c r="S6" s="49"/>
      <c r="T6" s="48"/>
      <c r="U6" s="92"/>
      <c r="V6" s="400"/>
      <c r="W6" s="400"/>
      <c r="X6" s="400"/>
      <c r="Y6" s="400"/>
      <c r="Z6" s="400"/>
      <c r="AA6" s="401"/>
      <c r="AB6" s="401"/>
      <c r="AC6" s="402"/>
      <c r="AD6" s="402"/>
      <c r="AE6" s="400"/>
      <c r="AF6" s="248"/>
      <c r="AG6" s="248"/>
      <c r="AH6" s="248"/>
      <c r="AI6" s="248"/>
      <c r="AJ6" s="248"/>
      <c r="AK6" s="248"/>
      <c r="AL6" s="248"/>
      <c r="AM6" s="248"/>
      <c r="AN6" s="248"/>
      <c r="AO6" s="248"/>
      <c r="AP6" s="248"/>
      <c r="AQ6" s="248"/>
      <c r="AR6" s="248"/>
      <c r="AS6" s="248"/>
      <c r="AT6" s="248"/>
      <c r="AU6" s="248"/>
      <c r="AV6" s="248"/>
      <c r="AW6" s="248"/>
      <c r="AX6" s="248"/>
      <c r="AY6" s="248"/>
      <c r="AZ6" s="248"/>
      <c r="BA6" s="248"/>
      <c r="BB6" s="248"/>
      <c r="BC6" s="248"/>
      <c r="BD6" s="248"/>
      <c r="BE6" s="248"/>
      <c r="BF6" s="248"/>
      <c r="BG6" s="92"/>
      <c r="BH6" s="92"/>
      <c r="BI6" s="92"/>
      <c r="BJ6" s="92"/>
      <c r="BK6" s="92"/>
      <c r="BL6" s="92"/>
      <c r="BM6" s="92"/>
      <c r="BN6" s="92"/>
      <c r="BO6" s="92"/>
      <c r="BP6" s="92"/>
      <c r="BQ6" s="92"/>
      <c r="BR6" s="92"/>
      <c r="BS6" s="92"/>
      <c r="CB6" s="92"/>
      <c r="CC6" s="92"/>
      <c r="CD6" s="92"/>
      <c r="CE6" s="92"/>
      <c r="CF6" s="92"/>
      <c r="CG6" s="92"/>
      <c r="CH6" s="92"/>
      <c r="CI6" s="92"/>
      <c r="CJ6" s="92"/>
      <c r="CK6" s="92"/>
      <c r="CL6" s="92"/>
      <c r="CM6" s="92"/>
    </row>
    <row r="7" spans="1:91" s="42" customFormat="1" ht="16.5" customHeight="1" x14ac:dyDescent="0.15">
      <c r="A7" s="223" t="s">
        <v>249</v>
      </c>
      <c r="B7" s="34" t="s">
        <v>11</v>
      </c>
      <c r="C7" s="51" t="s">
        <v>222</v>
      </c>
      <c r="D7" s="52"/>
      <c r="E7" s="74" t="s">
        <v>259</v>
      </c>
      <c r="F7" s="42">
        <f>IF(E7="","",MATCH(E7,AF7:BB7,0))</f>
        <v>1</v>
      </c>
      <c r="H7" s="53" t="s">
        <v>253</v>
      </c>
      <c r="I7" s="43"/>
      <c r="J7" s="43"/>
      <c r="K7" s="43"/>
      <c r="L7" s="43"/>
      <c r="M7" s="43"/>
      <c r="N7" s="43"/>
      <c r="O7" s="43"/>
      <c r="P7" s="54"/>
      <c r="Q7" s="43"/>
      <c r="R7" s="55" t="str">
        <f>IF(F7="","",INDEX(AF8:BB8,1,F7))</f>
        <v>無記号</v>
      </c>
      <c r="S7" s="31" t="str">
        <f>IF(R7="","",IF(R7="無記号","",R7))</f>
        <v/>
      </c>
      <c r="T7" s="56"/>
      <c r="U7" s="92"/>
      <c r="V7" s="400"/>
      <c r="W7" s="400"/>
      <c r="X7" s="400"/>
      <c r="Y7" s="400"/>
      <c r="Z7" s="400"/>
      <c r="AA7" s="401" t="s">
        <v>950</v>
      </c>
      <c r="AB7" s="401" t="s">
        <v>360</v>
      </c>
      <c r="AC7" s="402"/>
      <c r="AD7" s="402"/>
      <c r="AE7" s="400"/>
      <c r="AF7" s="248" t="s">
        <v>259</v>
      </c>
      <c r="AG7" s="248" t="s">
        <v>780</v>
      </c>
      <c r="AH7" s="248"/>
      <c r="AI7" s="248"/>
      <c r="AJ7" s="248"/>
      <c r="AK7" s="248"/>
      <c r="AL7" s="248"/>
      <c r="AM7" s="248"/>
      <c r="AN7" s="248"/>
      <c r="AO7" s="248"/>
      <c r="AP7" s="248"/>
      <c r="AQ7" s="248"/>
      <c r="AR7" s="248"/>
      <c r="AS7" s="248"/>
      <c r="AT7" s="248"/>
      <c r="AU7" s="248"/>
      <c r="AV7" s="248"/>
      <c r="AW7" s="248"/>
      <c r="AX7" s="248"/>
      <c r="AY7" s="248"/>
      <c r="AZ7" s="248"/>
      <c r="BA7" s="248"/>
      <c r="BB7" s="248"/>
      <c r="BC7" s="248"/>
      <c r="BD7" s="248"/>
      <c r="BE7" s="248"/>
      <c r="BF7" s="248"/>
      <c r="BG7" s="92"/>
      <c r="BH7" s="92"/>
      <c r="BI7" s="92"/>
      <c r="BJ7" s="92"/>
      <c r="BK7" s="92"/>
      <c r="BL7" s="92"/>
      <c r="BM7" s="92"/>
      <c r="BN7" s="92"/>
      <c r="BO7" s="92"/>
      <c r="BP7" s="92"/>
      <c r="BQ7" s="92"/>
      <c r="BR7" s="92"/>
      <c r="BS7" s="92"/>
      <c r="CB7" s="92"/>
      <c r="CC7" s="92"/>
      <c r="CD7" s="92"/>
      <c r="CE7" s="92"/>
      <c r="CF7" s="92"/>
      <c r="CG7" s="92"/>
      <c r="CH7" s="92"/>
      <c r="CI7" s="92"/>
      <c r="CJ7" s="92"/>
      <c r="CK7" s="92"/>
      <c r="CL7" s="92"/>
      <c r="CM7" s="92"/>
    </row>
    <row r="8" spans="1:91" s="42" customFormat="1" ht="37.5" customHeight="1" x14ac:dyDescent="0.15">
      <c r="A8" s="28"/>
      <c r="B8" s="29"/>
      <c r="C8" s="57"/>
      <c r="D8" s="58"/>
      <c r="E8" s="418" t="str">
        <f>IF(R7="10-",AA7,"")</f>
        <v/>
      </c>
      <c r="F8" s="59"/>
      <c r="G8" s="59"/>
      <c r="H8" s="478" t="str">
        <f>IF(R7="10-",AB8,"")</f>
        <v/>
      </c>
      <c r="I8" s="479"/>
      <c r="J8" s="479"/>
      <c r="K8" s="479"/>
      <c r="L8" s="479"/>
      <c r="M8" s="479"/>
      <c r="N8" s="479"/>
      <c r="O8" s="479"/>
      <c r="P8" s="480"/>
      <c r="Q8" s="59"/>
      <c r="R8" s="61"/>
      <c r="S8" s="61"/>
      <c r="T8" s="60"/>
      <c r="U8" s="92"/>
      <c r="V8" s="400"/>
      <c r="W8" s="400"/>
      <c r="X8" s="400"/>
      <c r="Y8" s="400"/>
      <c r="Z8" s="400"/>
      <c r="AA8" s="401" t="s">
        <v>112</v>
      </c>
      <c r="AB8" s="401" t="s">
        <v>774</v>
      </c>
      <c r="AC8" s="402"/>
      <c r="AD8" s="402"/>
      <c r="AE8" s="400"/>
      <c r="AF8" s="248" t="s">
        <v>112</v>
      </c>
      <c r="AG8" s="404" t="s">
        <v>781</v>
      </c>
      <c r="AH8" s="248"/>
      <c r="AI8" s="248"/>
      <c r="AJ8" s="248"/>
      <c r="AK8" s="248"/>
      <c r="AL8" s="248"/>
      <c r="AM8" s="248"/>
      <c r="AN8" s="248"/>
      <c r="AO8" s="248"/>
      <c r="AP8" s="248"/>
      <c r="AQ8" s="248"/>
      <c r="AR8" s="248"/>
      <c r="AS8" s="248"/>
      <c r="AT8" s="248"/>
      <c r="AU8" s="248"/>
      <c r="AV8" s="248"/>
      <c r="AW8" s="248"/>
      <c r="AX8" s="248"/>
      <c r="AY8" s="248"/>
      <c r="AZ8" s="248"/>
      <c r="BA8" s="248"/>
      <c r="BB8" s="248"/>
      <c r="BC8" s="248"/>
      <c r="BD8" s="248"/>
      <c r="BE8" s="248"/>
      <c r="BF8" s="248"/>
      <c r="BG8" s="92"/>
      <c r="BH8" s="92"/>
      <c r="BI8" s="92"/>
      <c r="BJ8" s="92"/>
      <c r="BK8" s="92"/>
      <c r="BL8" s="92"/>
      <c r="BM8" s="92"/>
      <c r="BN8" s="92"/>
      <c r="BO8" s="92"/>
      <c r="BP8" s="92"/>
      <c r="BQ8" s="92"/>
      <c r="BR8" s="92"/>
      <c r="BS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400"/>
      <c r="W9" s="400"/>
      <c r="X9" s="400"/>
      <c r="Y9" s="400"/>
      <c r="Z9" s="400"/>
      <c r="AA9" s="401"/>
      <c r="AB9" s="401"/>
      <c r="AC9" s="402"/>
      <c r="AD9" s="402"/>
      <c r="AE9" s="400"/>
      <c r="AF9" s="248"/>
      <c r="AG9" s="404"/>
      <c r="AH9" s="248"/>
      <c r="AI9" s="248"/>
      <c r="AJ9" s="248"/>
      <c r="AK9" s="248"/>
      <c r="AL9" s="248"/>
      <c r="AM9" s="248"/>
      <c r="AN9" s="248"/>
      <c r="AO9" s="248"/>
      <c r="AP9" s="248"/>
      <c r="AQ9" s="248"/>
      <c r="AR9" s="248"/>
      <c r="AS9" s="248"/>
      <c r="AT9" s="248"/>
      <c r="AU9" s="248"/>
      <c r="AV9" s="248"/>
      <c r="AW9" s="248"/>
      <c r="AX9" s="248"/>
      <c r="AY9" s="248"/>
      <c r="AZ9" s="248"/>
      <c r="BA9" s="248"/>
      <c r="BB9" s="248"/>
      <c r="BC9" s="248"/>
      <c r="BD9" s="248"/>
      <c r="BE9" s="248"/>
      <c r="BF9" s="248"/>
      <c r="BG9" s="92"/>
      <c r="BH9" s="92"/>
      <c r="BI9" s="92"/>
      <c r="BJ9" s="92"/>
      <c r="BK9" s="92"/>
      <c r="BL9" s="92"/>
      <c r="BM9" s="92"/>
      <c r="BN9" s="92"/>
      <c r="BO9" s="92"/>
      <c r="BP9" s="92"/>
      <c r="BQ9" s="92"/>
      <c r="BR9" s="92"/>
      <c r="BS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400"/>
      <c r="W10" s="400"/>
      <c r="X10" s="400"/>
      <c r="Y10" s="400"/>
      <c r="Z10" s="400"/>
      <c r="AA10" s="401"/>
      <c r="AB10" s="401"/>
      <c r="AC10" s="402"/>
      <c r="AD10" s="402"/>
      <c r="AE10" s="400"/>
      <c r="AF10" s="248"/>
      <c r="AG10" s="248"/>
      <c r="AH10" s="248"/>
      <c r="AI10" s="248"/>
      <c r="AJ10" s="248"/>
      <c r="AK10" s="248"/>
      <c r="AL10" s="248"/>
      <c r="AM10" s="248"/>
      <c r="AN10" s="248"/>
      <c r="AO10" s="248"/>
      <c r="AP10" s="248"/>
      <c r="AQ10" s="248"/>
      <c r="AR10" s="248"/>
      <c r="AS10" s="248"/>
      <c r="AT10" s="248"/>
      <c r="AU10" s="248"/>
      <c r="AV10" s="248"/>
      <c r="AW10" s="248"/>
      <c r="AX10" s="248"/>
      <c r="AY10" s="248"/>
      <c r="AZ10" s="248"/>
      <c r="BA10" s="248"/>
      <c r="BB10" s="248"/>
      <c r="BC10" s="248"/>
      <c r="BD10" s="248"/>
      <c r="BE10" s="248"/>
      <c r="BF10" s="248"/>
      <c r="BG10" s="92"/>
      <c r="BH10" s="92"/>
      <c r="BI10" s="92"/>
      <c r="BJ10" s="92"/>
      <c r="BK10" s="92"/>
      <c r="BL10" s="92"/>
      <c r="BM10" s="92"/>
      <c r="BN10" s="92"/>
      <c r="BO10" s="92"/>
      <c r="BP10" s="92"/>
      <c r="BQ10" s="92"/>
      <c r="BR10" s="92"/>
      <c r="BS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400"/>
      <c r="W11" s="400"/>
      <c r="X11" s="400"/>
      <c r="Y11" s="400"/>
      <c r="Z11" s="400"/>
      <c r="AA11" s="401"/>
      <c r="AB11" s="401"/>
      <c r="AC11" s="402"/>
      <c r="AD11" s="402"/>
      <c r="AE11" s="400"/>
      <c r="AF11" s="248"/>
      <c r="AG11" s="248"/>
      <c r="AH11" s="248"/>
      <c r="AI11" s="248"/>
      <c r="AJ11" s="248"/>
      <c r="AK11" s="248"/>
      <c r="AL11" s="248"/>
      <c r="AM11" s="248"/>
      <c r="AN11" s="248"/>
      <c r="AO11" s="248"/>
      <c r="AP11" s="248"/>
      <c r="AQ11" s="248"/>
      <c r="AR11" s="248"/>
      <c r="AS11" s="248"/>
      <c r="AT11" s="248"/>
      <c r="AU11" s="248"/>
      <c r="AV11" s="248"/>
      <c r="AW11" s="248"/>
      <c r="AX11" s="248"/>
      <c r="AY11" s="248"/>
      <c r="AZ11" s="248"/>
      <c r="BA11" s="248"/>
      <c r="BB11" s="248"/>
      <c r="BC11" s="248"/>
      <c r="BD11" s="248"/>
      <c r="BE11" s="248"/>
      <c r="BF11" s="248"/>
      <c r="BG11" s="92"/>
      <c r="BH11" s="92"/>
      <c r="BI11" s="92"/>
      <c r="BJ11" s="92"/>
      <c r="BK11" s="92"/>
      <c r="BL11" s="92"/>
      <c r="BM11" s="92"/>
      <c r="BN11" s="92"/>
      <c r="BO11" s="92"/>
      <c r="BP11" s="92"/>
      <c r="BQ11" s="92"/>
      <c r="BR11" s="92"/>
      <c r="BS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400"/>
      <c r="W12" s="400"/>
      <c r="X12" s="400"/>
      <c r="Y12" s="400"/>
      <c r="Z12" s="400"/>
      <c r="AA12" s="401"/>
      <c r="AB12" s="401"/>
      <c r="AC12" s="402"/>
      <c r="AD12" s="402"/>
      <c r="AE12" s="400"/>
      <c r="AF12" s="248"/>
      <c r="AG12" s="248"/>
      <c r="AH12" s="248"/>
      <c r="AI12" s="248"/>
      <c r="AJ12" s="248"/>
      <c r="AK12" s="248"/>
      <c r="AL12" s="248"/>
      <c r="AM12" s="248"/>
      <c r="AN12" s="248"/>
      <c r="AO12" s="248"/>
      <c r="AP12" s="248"/>
      <c r="AQ12" s="248"/>
      <c r="AR12" s="248"/>
      <c r="AS12" s="248"/>
      <c r="AT12" s="248"/>
      <c r="AU12" s="248"/>
      <c r="AV12" s="248"/>
      <c r="AW12" s="248"/>
      <c r="AX12" s="248"/>
      <c r="AY12" s="248"/>
      <c r="AZ12" s="248"/>
      <c r="BA12" s="248"/>
      <c r="BB12" s="248"/>
      <c r="BC12" s="248"/>
      <c r="BD12" s="248"/>
      <c r="BE12" s="248"/>
      <c r="BF12" s="248"/>
      <c r="BG12" s="92"/>
      <c r="BH12" s="92"/>
      <c r="BI12" s="92"/>
      <c r="BJ12" s="92"/>
      <c r="BK12" s="92"/>
      <c r="BL12" s="92"/>
      <c r="BM12" s="92"/>
      <c r="BN12" s="92"/>
      <c r="BO12" s="92"/>
      <c r="BP12" s="92"/>
      <c r="BQ12" s="92"/>
      <c r="BR12" s="92"/>
      <c r="BS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400"/>
      <c r="W13" s="400"/>
      <c r="X13" s="400"/>
      <c r="Y13" s="400"/>
      <c r="Z13" s="400"/>
      <c r="AA13" s="401"/>
      <c r="AB13" s="401"/>
      <c r="AC13" s="402"/>
      <c r="AD13" s="402"/>
      <c r="AE13" s="400"/>
      <c r="AF13" s="248"/>
      <c r="AG13" s="248"/>
      <c r="AH13" s="248"/>
      <c r="AI13" s="248"/>
      <c r="AJ13" s="248"/>
      <c r="AK13" s="248"/>
      <c r="AL13" s="248"/>
      <c r="AM13" s="248"/>
      <c r="AN13" s="248"/>
      <c r="AO13" s="248"/>
      <c r="AP13" s="248"/>
      <c r="AQ13" s="248"/>
      <c r="AR13" s="248"/>
      <c r="AS13" s="248"/>
      <c r="AT13" s="248"/>
      <c r="AU13" s="248"/>
      <c r="AV13" s="248"/>
      <c r="AW13" s="248"/>
      <c r="AX13" s="248"/>
      <c r="AY13" s="248"/>
      <c r="AZ13" s="248"/>
      <c r="BA13" s="248"/>
      <c r="BB13" s="248"/>
      <c r="BC13" s="248"/>
      <c r="BD13" s="248"/>
      <c r="BE13" s="248"/>
      <c r="BF13" s="248"/>
      <c r="BG13" s="92"/>
      <c r="BH13" s="92"/>
      <c r="BI13" s="92"/>
      <c r="BJ13" s="92"/>
      <c r="BK13" s="92"/>
      <c r="BL13" s="92"/>
      <c r="BM13" s="92"/>
      <c r="BN13" s="92"/>
      <c r="BO13" s="92"/>
      <c r="BP13" s="92"/>
      <c r="BQ13" s="92"/>
      <c r="BR13" s="92"/>
      <c r="BS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400"/>
      <c r="W14" s="400"/>
      <c r="X14" s="400"/>
      <c r="Y14" s="400"/>
      <c r="Z14" s="400"/>
      <c r="AA14" s="401"/>
      <c r="AB14" s="401"/>
      <c r="AC14" s="402"/>
      <c r="AD14" s="402"/>
      <c r="AE14" s="400"/>
      <c r="AF14" s="248"/>
      <c r="AG14" s="248"/>
      <c r="AH14" s="248"/>
      <c r="AI14" s="248"/>
      <c r="AJ14" s="248"/>
      <c r="AK14" s="248"/>
      <c r="AL14" s="248"/>
      <c r="AM14" s="248"/>
      <c r="AN14" s="248"/>
      <c r="AO14" s="248"/>
      <c r="AP14" s="248"/>
      <c r="AQ14" s="248"/>
      <c r="AR14" s="248"/>
      <c r="AS14" s="248"/>
      <c r="AT14" s="248"/>
      <c r="AU14" s="248"/>
      <c r="AV14" s="248"/>
      <c r="AW14" s="248"/>
      <c r="AX14" s="248"/>
      <c r="AY14" s="248"/>
      <c r="AZ14" s="248"/>
      <c r="BA14" s="248"/>
      <c r="BB14" s="248"/>
      <c r="BC14" s="248"/>
      <c r="BD14" s="248"/>
      <c r="BE14" s="248"/>
      <c r="BF14" s="248"/>
      <c r="BG14" s="92"/>
      <c r="BH14" s="92"/>
      <c r="BI14" s="92"/>
      <c r="BJ14" s="92"/>
      <c r="BK14" s="92"/>
      <c r="BL14" s="92"/>
      <c r="BM14" s="92"/>
      <c r="BN14" s="92"/>
      <c r="BO14" s="92"/>
      <c r="BP14" s="92"/>
      <c r="BQ14" s="92"/>
      <c r="BR14" s="92"/>
      <c r="BS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400"/>
      <c r="W15" s="400"/>
      <c r="X15" s="400"/>
      <c r="Y15" s="400"/>
      <c r="Z15" s="400"/>
      <c r="AA15" s="401"/>
      <c r="AB15" s="401"/>
      <c r="AC15" s="402"/>
      <c r="AD15" s="402"/>
      <c r="AE15" s="400"/>
      <c r="AF15" s="248"/>
      <c r="AG15" s="248"/>
      <c r="AH15" s="248"/>
      <c r="AI15" s="248"/>
      <c r="AJ15" s="248"/>
      <c r="AK15" s="248"/>
      <c r="AL15" s="248"/>
      <c r="AM15" s="248"/>
      <c r="AN15" s="248"/>
      <c r="AO15" s="248"/>
      <c r="AP15" s="248"/>
      <c r="AQ15" s="248"/>
      <c r="AR15" s="248"/>
      <c r="AS15" s="248"/>
      <c r="AT15" s="248"/>
      <c r="AU15" s="248"/>
      <c r="AV15" s="248"/>
      <c r="AW15" s="248"/>
      <c r="AX15" s="248"/>
      <c r="AY15" s="248"/>
      <c r="AZ15" s="248"/>
      <c r="BA15" s="248"/>
      <c r="BB15" s="248"/>
      <c r="BC15" s="248"/>
      <c r="BD15" s="248"/>
      <c r="BE15" s="248"/>
      <c r="BF15" s="248"/>
      <c r="BG15" s="92"/>
      <c r="BH15" s="92"/>
      <c r="BI15" s="92"/>
      <c r="BJ15" s="92"/>
      <c r="BK15" s="92"/>
      <c r="BL15" s="92"/>
      <c r="BM15" s="92"/>
      <c r="BN15" s="92"/>
      <c r="BO15" s="92"/>
      <c r="BP15" s="92"/>
      <c r="BQ15" s="92"/>
      <c r="BR15" s="92"/>
      <c r="BS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5</v>
      </c>
      <c r="S16" s="31">
        <f>IF(R16="","",IF(R16="無記号","",R16))</f>
        <v>5</v>
      </c>
      <c r="U16" s="92"/>
      <c r="V16" s="400"/>
      <c r="W16" s="400"/>
      <c r="X16" s="400"/>
      <c r="Y16" s="400"/>
      <c r="Z16" s="400"/>
      <c r="AA16" s="401"/>
      <c r="AB16" s="401"/>
      <c r="AC16" s="402"/>
      <c r="AD16" s="402"/>
      <c r="AE16" s="400"/>
      <c r="AF16" s="248"/>
      <c r="AG16" s="248"/>
      <c r="AH16" s="248"/>
      <c r="AI16" s="248"/>
      <c r="AJ16" s="248"/>
      <c r="AK16" s="248"/>
      <c r="AL16" s="248"/>
      <c r="AM16" s="248"/>
      <c r="AN16" s="248"/>
      <c r="AO16" s="248"/>
      <c r="AP16" s="248"/>
      <c r="AQ16" s="248"/>
      <c r="AR16" s="248"/>
      <c r="AS16" s="248"/>
      <c r="AT16" s="248"/>
      <c r="AU16" s="248"/>
      <c r="AV16" s="248"/>
      <c r="AW16" s="248"/>
      <c r="AX16" s="248"/>
      <c r="AY16" s="248"/>
      <c r="AZ16" s="248"/>
      <c r="BA16" s="248"/>
      <c r="BB16" s="248"/>
      <c r="BC16" s="248"/>
      <c r="BD16" s="248"/>
      <c r="BE16" s="248"/>
      <c r="BF16" s="248"/>
      <c r="BG16" s="92"/>
      <c r="BH16" s="92"/>
      <c r="BI16" s="92"/>
      <c r="BJ16" s="92"/>
      <c r="BK16" s="92"/>
      <c r="BL16" s="92"/>
      <c r="BM16" s="92"/>
      <c r="BN16" s="92"/>
      <c r="BO16" s="92"/>
      <c r="BP16" s="92"/>
      <c r="BQ16" s="92"/>
      <c r="BR16" s="92"/>
      <c r="BS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400"/>
      <c r="W17" s="400"/>
      <c r="X17" s="400"/>
      <c r="Y17" s="400"/>
      <c r="Z17" s="400"/>
      <c r="AA17" s="401"/>
      <c r="AB17" s="401"/>
      <c r="AC17" s="402"/>
      <c r="AD17" s="402"/>
      <c r="AE17" s="400"/>
      <c r="AF17" s="248"/>
      <c r="AG17" s="248"/>
      <c r="AH17" s="248"/>
      <c r="AI17" s="248"/>
      <c r="AJ17" s="248"/>
      <c r="AK17" s="248"/>
      <c r="AL17" s="248"/>
      <c r="AM17" s="248"/>
      <c r="AN17" s="248"/>
      <c r="AO17" s="248"/>
      <c r="AP17" s="248"/>
      <c r="AQ17" s="248"/>
      <c r="AR17" s="248"/>
      <c r="AS17" s="248"/>
      <c r="AT17" s="248"/>
      <c r="AU17" s="248"/>
      <c r="AV17" s="248"/>
      <c r="AW17" s="248"/>
      <c r="AX17" s="248"/>
      <c r="AY17" s="248"/>
      <c r="AZ17" s="248"/>
      <c r="BA17" s="248"/>
      <c r="BB17" s="248"/>
      <c r="BC17" s="248"/>
      <c r="BD17" s="248"/>
      <c r="BE17" s="248"/>
      <c r="BF17" s="248"/>
      <c r="BG17" s="92"/>
      <c r="BH17" s="92"/>
      <c r="BI17" s="92"/>
      <c r="BJ17" s="92"/>
      <c r="BK17" s="92"/>
      <c r="BL17" s="92"/>
      <c r="BM17" s="92"/>
      <c r="BN17" s="92"/>
      <c r="BO17" s="92"/>
      <c r="BP17" s="92"/>
      <c r="BQ17" s="92"/>
      <c r="BR17" s="92"/>
      <c r="BS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400"/>
      <c r="W18" s="400"/>
      <c r="X18" s="400"/>
      <c r="Y18" s="400"/>
      <c r="Z18" s="400"/>
      <c r="AA18" s="401"/>
      <c r="AB18" s="401"/>
      <c r="AC18" s="402"/>
      <c r="AD18" s="402"/>
      <c r="AE18" s="400"/>
      <c r="AF18" s="248"/>
      <c r="AG18" s="248"/>
      <c r="AH18" s="248"/>
      <c r="AI18" s="248"/>
      <c r="AJ18" s="248"/>
      <c r="AK18" s="248"/>
      <c r="AL18" s="248"/>
      <c r="AM18" s="248"/>
      <c r="AN18" s="248"/>
      <c r="AO18" s="248"/>
      <c r="AP18" s="248"/>
      <c r="AQ18" s="248"/>
      <c r="AR18" s="248"/>
      <c r="AS18" s="248"/>
      <c r="AT18" s="248"/>
      <c r="AU18" s="248"/>
      <c r="AV18" s="248"/>
      <c r="AW18" s="248"/>
      <c r="AX18" s="248"/>
      <c r="AY18" s="248"/>
      <c r="AZ18" s="248"/>
      <c r="BA18" s="248"/>
      <c r="BB18" s="248"/>
      <c r="BC18" s="248"/>
      <c r="BD18" s="248"/>
      <c r="BE18" s="248"/>
      <c r="BF18" s="248"/>
      <c r="BG18" s="92"/>
      <c r="BH18" s="92"/>
      <c r="BI18" s="92"/>
      <c r="BJ18" s="92"/>
      <c r="BK18" s="92"/>
      <c r="BL18" s="92"/>
      <c r="BM18" s="92"/>
      <c r="BN18" s="92"/>
      <c r="BO18" s="92"/>
      <c r="BP18" s="92"/>
      <c r="BQ18" s="92"/>
      <c r="BR18" s="92"/>
      <c r="BS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116</v>
      </c>
      <c r="S19" s="31" t="str">
        <f>IF(R19="","",IF(R19="無記号","",R19))</f>
        <v>-</v>
      </c>
      <c r="U19" s="92"/>
      <c r="V19" s="400"/>
      <c r="W19" s="400"/>
      <c r="X19" s="400"/>
      <c r="Y19" s="400"/>
      <c r="Z19" s="400"/>
      <c r="AA19" s="401"/>
      <c r="AB19" s="401"/>
      <c r="AC19" s="402"/>
      <c r="AD19" s="402"/>
      <c r="AE19" s="400"/>
      <c r="AF19" s="248"/>
      <c r="AG19" s="248"/>
      <c r="AH19" s="248"/>
      <c r="AI19" s="248"/>
      <c r="AJ19" s="248"/>
      <c r="AK19" s="248"/>
      <c r="AL19" s="248"/>
      <c r="AM19" s="248"/>
      <c r="AN19" s="248"/>
      <c r="AO19" s="248"/>
      <c r="AP19" s="248"/>
      <c r="AQ19" s="248"/>
      <c r="AR19" s="248"/>
      <c r="AS19" s="248"/>
      <c r="AT19" s="248"/>
      <c r="AU19" s="248"/>
      <c r="AV19" s="248"/>
      <c r="AW19" s="248"/>
      <c r="AX19" s="248"/>
      <c r="AY19" s="248"/>
      <c r="AZ19" s="248"/>
      <c r="BA19" s="248"/>
      <c r="BB19" s="248"/>
      <c r="BC19" s="248"/>
      <c r="BD19" s="248"/>
      <c r="BE19" s="248"/>
      <c r="BF19" s="248"/>
      <c r="BG19" s="92"/>
      <c r="BH19" s="92"/>
      <c r="BI19" s="92"/>
      <c r="BJ19" s="92"/>
      <c r="BK19" s="92"/>
      <c r="BL19" s="92"/>
      <c r="BM19" s="92"/>
      <c r="BN19" s="92"/>
      <c r="BO19" s="92"/>
      <c r="BP19" s="92"/>
      <c r="BQ19" s="92"/>
      <c r="BR19" s="92"/>
      <c r="BS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400"/>
      <c r="W20" s="400"/>
      <c r="X20" s="400"/>
      <c r="Y20" s="400"/>
      <c r="Z20" s="400"/>
      <c r="AA20" s="401"/>
      <c r="AB20" s="401"/>
      <c r="AC20" s="402"/>
      <c r="AD20" s="402"/>
      <c r="AE20" s="400"/>
      <c r="AF20" s="248"/>
      <c r="AG20" s="248"/>
      <c r="AH20" s="248"/>
      <c r="AI20" s="248"/>
      <c r="AJ20" s="248"/>
      <c r="AK20" s="248"/>
      <c r="AL20" s="248"/>
      <c r="AM20" s="248"/>
      <c r="AN20" s="248"/>
      <c r="AO20" s="248"/>
      <c r="AP20" s="248"/>
      <c r="AQ20" s="248"/>
      <c r="AR20" s="248"/>
      <c r="AS20" s="248"/>
      <c r="AT20" s="248"/>
      <c r="AU20" s="248"/>
      <c r="AV20" s="248"/>
      <c r="AW20" s="248"/>
      <c r="AX20" s="248"/>
      <c r="AY20" s="248"/>
      <c r="AZ20" s="248"/>
      <c r="BA20" s="248"/>
      <c r="BB20" s="248"/>
      <c r="BC20" s="248"/>
      <c r="BD20" s="248"/>
      <c r="BE20" s="248"/>
      <c r="BF20" s="248"/>
      <c r="BG20" s="92"/>
      <c r="BH20" s="92"/>
      <c r="BI20" s="92"/>
      <c r="BJ20" s="92"/>
      <c r="BK20" s="92"/>
      <c r="BL20" s="92"/>
      <c r="BM20" s="92"/>
      <c r="BN20" s="92"/>
      <c r="BO20" s="92"/>
      <c r="BP20" s="92"/>
      <c r="BQ20" s="92"/>
      <c r="BR20" s="92"/>
      <c r="BS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400"/>
      <c r="W21" s="400"/>
      <c r="X21" s="400"/>
      <c r="Y21" s="400"/>
      <c r="Z21" s="400"/>
      <c r="AA21" s="401"/>
      <c r="AB21" s="401"/>
      <c r="AC21" s="402"/>
      <c r="AD21" s="402"/>
      <c r="AE21" s="400"/>
      <c r="AF21" s="248"/>
      <c r="AG21" s="248"/>
      <c r="AH21" s="248"/>
      <c r="AI21" s="248"/>
      <c r="AJ21" s="248"/>
      <c r="AK21" s="248"/>
      <c r="AL21" s="248"/>
      <c r="AM21" s="248"/>
      <c r="AN21" s="248"/>
      <c r="AO21" s="248"/>
      <c r="AP21" s="248"/>
      <c r="AQ21" s="248"/>
      <c r="AR21" s="248"/>
      <c r="AS21" s="248"/>
      <c r="AT21" s="248"/>
      <c r="AU21" s="248"/>
      <c r="AV21" s="248"/>
      <c r="AW21" s="248"/>
      <c r="AX21" s="248"/>
      <c r="AY21" s="248"/>
      <c r="AZ21" s="248"/>
      <c r="BA21" s="248"/>
      <c r="BB21" s="248"/>
      <c r="BC21" s="248"/>
      <c r="BD21" s="248"/>
      <c r="BE21" s="248"/>
      <c r="BF21" s="248"/>
      <c r="BG21" s="92"/>
      <c r="BH21" s="92"/>
      <c r="BI21" s="92"/>
      <c r="BJ21" s="92"/>
      <c r="BK21" s="92"/>
      <c r="BL21" s="92"/>
      <c r="BM21" s="92"/>
      <c r="BN21" s="92"/>
      <c r="BO21" s="92"/>
      <c r="BP21" s="92"/>
      <c r="BQ21" s="92"/>
      <c r="BR21" s="92"/>
      <c r="BS21" s="92"/>
      <c r="CB21" s="92"/>
      <c r="CC21" s="92"/>
      <c r="CD21" s="92"/>
      <c r="CE21" s="92"/>
      <c r="CF21" s="92"/>
      <c r="CG21" s="92"/>
      <c r="CH21" s="92"/>
      <c r="CI21" s="92"/>
      <c r="CJ21" s="92"/>
      <c r="CK21" s="92"/>
      <c r="CL21" s="92"/>
      <c r="CM21" s="92"/>
    </row>
    <row r="22" spans="1:91" s="42" customFormat="1" ht="16.5" hidden="1" customHeight="1" thickBot="1" x14ac:dyDescent="0.2">
      <c r="A22" s="28"/>
      <c r="B22" s="64" t="s">
        <v>14</v>
      </c>
      <c r="C22" s="43" t="s">
        <v>2</v>
      </c>
      <c r="E22" s="63"/>
      <c r="R22" s="65">
        <v>12</v>
      </c>
      <c r="S22" s="31">
        <f>IF(R22="","",IF(R22="無記号","",R22))</f>
        <v>12</v>
      </c>
      <c r="U22" s="92"/>
      <c r="V22" s="400"/>
      <c r="W22" s="400"/>
      <c r="X22" s="400"/>
      <c r="Y22" s="400"/>
      <c r="Z22" s="400"/>
      <c r="AA22" s="401"/>
      <c r="AB22" s="401"/>
      <c r="AC22" s="402"/>
      <c r="AD22" s="402"/>
      <c r="AE22" s="400"/>
      <c r="AF22" s="248"/>
      <c r="AG22" s="248"/>
      <c r="AH22" s="248"/>
      <c r="AI22" s="248"/>
      <c r="AJ22" s="248"/>
      <c r="AK22" s="248"/>
      <c r="AL22" s="248"/>
      <c r="AM22" s="248"/>
      <c r="AN22" s="248"/>
      <c r="AO22" s="248"/>
      <c r="AP22" s="248"/>
      <c r="AQ22" s="248"/>
      <c r="AR22" s="248"/>
      <c r="AS22" s="248"/>
      <c r="AT22" s="248"/>
      <c r="AU22" s="248"/>
      <c r="AV22" s="248"/>
      <c r="AW22" s="248"/>
      <c r="AX22" s="248"/>
      <c r="AY22" s="248"/>
      <c r="AZ22" s="248"/>
      <c r="BA22" s="248"/>
      <c r="BB22" s="248"/>
      <c r="BC22" s="248"/>
      <c r="BD22" s="248"/>
      <c r="BE22" s="248"/>
      <c r="BF22" s="248"/>
      <c r="BG22" s="92"/>
      <c r="BH22" s="92"/>
      <c r="BI22" s="92"/>
      <c r="BJ22" s="92"/>
      <c r="BK22" s="92"/>
      <c r="BL22" s="92"/>
      <c r="BM22" s="92"/>
      <c r="BN22" s="92"/>
      <c r="BO22" s="92"/>
      <c r="BP22" s="92"/>
      <c r="BQ22" s="92"/>
      <c r="BR22" s="92"/>
      <c r="BS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400"/>
      <c r="W23" s="400"/>
      <c r="X23" s="400"/>
      <c r="Y23" s="400"/>
      <c r="Z23" s="400"/>
      <c r="AA23" s="401"/>
      <c r="AB23" s="401"/>
      <c r="AC23" s="402"/>
      <c r="AD23" s="402"/>
      <c r="AE23" s="400"/>
      <c r="AF23" s="248"/>
      <c r="AG23" s="248"/>
      <c r="AH23" s="248"/>
      <c r="AI23" s="248"/>
      <c r="AJ23" s="248"/>
      <c r="AK23" s="248"/>
      <c r="AL23" s="248"/>
      <c r="AM23" s="248"/>
      <c r="AN23" s="248"/>
      <c r="AO23" s="248"/>
      <c r="AP23" s="248"/>
      <c r="AQ23" s="248"/>
      <c r="AR23" s="248"/>
      <c r="AS23" s="248"/>
      <c r="AT23" s="248"/>
      <c r="AU23" s="248"/>
      <c r="AV23" s="248"/>
      <c r="AW23" s="248"/>
      <c r="AX23" s="248"/>
      <c r="AY23" s="248"/>
      <c r="AZ23" s="248"/>
      <c r="BA23" s="248"/>
      <c r="BB23" s="248"/>
      <c r="BC23" s="248"/>
      <c r="BD23" s="248"/>
      <c r="BE23" s="248"/>
      <c r="BF23" s="248"/>
      <c r="BG23" s="92"/>
      <c r="BH23" s="92"/>
      <c r="BI23" s="92"/>
      <c r="BJ23" s="92"/>
      <c r="BK23" s="92"/>
      <c r="BL23" s="92"/>
      <c r="BM23" s="92"/>
      <c r="BN23" s="92"/>
      <c r="BO23" s="92"/>
      <c r="BP23" s="92"/>
      <c r="BQ23" s="92"/>
      <c r="BR23" s="92"/>
      <c r="BS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400"/>
      <c r="W24" s="400"/>
      <c r="X24" s="400"/>
      <c r="Y24" s="400"/>
      <c r="Z24" s="400"/>
      <c r="AA24" s="401"/>
      <c r="AB24" s="401"/>
      <c r="AC24" s="402"/>
      <c r="AD24" s="402"/>
      <c r="AE24" s="400"/>
      <c r="AF24" s="248"/>
      <c r="AG24" s="248"/>
      <c r="AH24" s="248"/>
      <c r="AI24" s="248"/>
      <c r="AJ24" s="248"/>
      <c r="AK24" s="248"/>
      <c r="AL24" s="248"/>
      <c r="AM24" s="248"/>
      <c r="AN24" s="248"/>
      <c r="AO24" s="248"/>
      <c r="AP24" s="248"/>
      <c r="AQ24" s="248"/>
      <c r="AR24" s="248"/>
      <c r="AS24" s="248"/>
      <c r="AT24" s="248"/>
      <c r="AU24" s="248"/>
      <c r="AV24" s="248"/>
      <c r="AW24" s="248"/>
      <c r="AX24" s="248"/>
      <c r="AY24" s="248"/>
      <c r="AZ24" s="248"/>
      <c r="BA24" s="248"/>
      <c r="BB24" s="248"/>
      <c r="BC24" s="248"/>
      <c r="BD24" s="248"/>
      <c r="BE24" s="248"/>
      <c r="BF24" s="248"/>
      <c r="BG24" s="92"/>
      <c r="BH24" s="92"/>
      <c r="BI24" s="92"/>
      <c r="BJ24" s="92"/>
      <c r="BK24" s="92"/>
      <c r="BL24" s="92"/>
      <c r="BM24" s="92"/>
      <c r="BN24" s="92"/>
      <c r="BO24" s="92"/>
      <c r="BP24" s="92"/>
      <c r="BQ24" s="92"/>
      <c r="BR24" s="92"/>
      <c r="BS24" s="92"/>
      <c r="CB24" s="92"/>
      <c r="CC24" s="92"/>
      <c r="CD24" s="92"/>
      <c r="CE24" s="92"/>
      <c r="CF24" s="92"/>
      <c r="CG24" s="92"/>
      <c r="CH24" s="92"/>
      <c r="CI24" s="92"/>
      <c r="CJ24" s="92"/>
      <c r="CK24" s="92"/>
      <c r="CL24" s="92"/>
      <c r="CM24" s="92"/>
    </row>
    <row r="25" spans="1:91" s="42" customFormat="1" ht="16.5" hidden="1" customHeight="1" thickBot="1" x14ac:dyDescent="0.2">
      <c r="A25" s="28"/>
      <c r="B25" s="64" t="s">
        <v>15</v>
      </c>
      <c r="C25" s="43" t="s">
        <v>3</v>
      </c>
      <c r="E25" s="63"/>
      <c r="R25" s="65" t="s">
        <v>4</v>
      </c>
      <c r="S25" s="31" t="str">
        <f>IF(R25="","",IF(R25="無記号","",R25))</f>
        <v>S</v>
      </c>
      <c r="U25" s="92"/>
      <c r="V25" s="400"/>
      <c r="W25" s="400"/>
      <c r="X25" s="400"/>
      <c r="Y25" s="400"/>
      <c r="Z25" s="400"/>
      <c r="AA25" s="401"/>
      <c r="AB25" s="401"/>
      <c r="AC25" s="402"/>
      <c r="AD25" s="402"/>
      <c r="AE25" s="400"/>
      <c r="AF25" s="248"/>
      <c r="AG25" s="248"/>
      <c r="AH25" s="248"/>
      <c r="AI25" s="248"/>
      <c r="AJ25" s="248"/>
      <c r="AK25" s="248"/>
      <c r="AL25" s="248"/>
      <c r="AM25" s="248"/>
      <c r="AN25" s="248"/>
      <c r="AO25" s="248"/>
      <c r="AP25" s="248"/>
      <c r="AQ25" s="248"/>
      <c r="AR25" s="248"/>
      <c r="AS25" s="248"/>
      <c r="AT25" s="248"/>
      <c r="AU25" s="248"/>
      <c r="AV25" s="248"/>
      <c r="AW25" s="248"/>
      <c r="AX25" s="248"/>
      <c r="AY25" s="248"/>
      <c r="AZ25" s="248"/>
      <c r="BA25" s="248"/>
      <c r="BB25" s="248"/>
      <c r="BC25" s="248"/>
      <c r="BD25" s="248"/>
      <c r="BE25" s="248"/>
      <c r="BF25" s="248"/>
      <c r="BG25" s="92"/>
      <c r="BH25" s="92"/>
      <c r="BI25" s="92"/>
      <c r="BJ25" s="92"/>
      <c r="BK25" s="92"/>
      <c r="BL25" s="92"/>
      <c r="BM25" s="92"/>
      <c r="BN25" s="92"/>
      <c r="BO25" s="92"/>
      <c r="BP25" s="92"/>
      <c r="BQ25" s="92"/>
      <c r="BR25" s="92"/>
      <c r="BS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400"/>
      <c r="W26" s="400"/>
      <c r="X26" s="400"/>
      <c r="Y26" s="400"/>
      <c r="Z26" s="400"/>
      <c r="AA26" s="401"/>
      <c r="AB26" s="401"/>
      <c r="AC26" s="402"/>
      <c r="AD26" s="402"/>
      <c r="AE26" s="400"/>
      <c r="AF26" s="248"/>
      <c r="AG26" s="248"/>
      <c r="AH26" s="248"/>
      <c r="AI26" s="248"/>
      <c r="AJ26" s="248"/>
      <c r="AK26" s="248"/>
      <c r="AL26" s="248"/>
      <c r="AM26" s="248"/>
      <c r="AN26" s="248"/>
      <c r="AO26" s="248"/>
      <c r="AP26" s="248"/>
      <c r="AQ26" s="248"/>
      <c r="AR26" s="248"/>
      <c r="AS26" s="248"/>
      <c r="AT26" s="248"/>
      <c r="AU26" s="248"/>
      <c r="AV26" s="248"/>
      <c r="AW26" s="248"/>
      <c r="AX26" s="248"/>
      <c r="AY26" s="248"/>
      <c r="AZ26" s="248"/>
      <c r="BA26" s="248"/>
      <c r="BB26" s="248"/>
      <c r="BC26" s="248"/>
      <c r="BD26" s="248"/>
      <c r="BE26" s="248"/>
      <c r="BF26" s="248"/>
      <c r="BG26" s="92"/>
      <c r="BH26" s="92"/>
      <c r="BI26" s="92"/>
      <c r="BJ26" s="92"/>
      <c r="BK26" s="92"/>
      <c r="BL26" s="92"/>
      <c r="BM26" s="92"/>
      <c r="BN26" s="92"/>
      <c r="BO26" s="92"/>
      <c r="BP26" s="92"/>
      <c r="BQ26" s="92"/>
      <c r="BR26" s="92"/>
      <c r="BS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114</v>
      </c>
      <c r="F27" s="47"/>
      <c r="G27" s="47"/>
      <c r="H27" s="45"/>
      <c r="I27" s="47"/>
      <c r="J27" s="47"/>
      <c r="K27" s="47"/>
      <c r="L27" s="47"/>
      <c r="M27" s="47"/>
      <c r="N27" s="47"/>
      <c r="O27" s="47"/>
      <c r="P27" s="48"/>
      <c r="Q27" s="47"/>
      <c r="R27" s="49"/>
      <c r="S27" s="49"/>
      <c r="T27" s="48"/>
      <c r="U27" s="92"/>
      <c r="V27" s="400"/>
      <c r="W27" s="400"/>
      <c r="X27" s="400"/>
      <c r="Y27" s="400"/>
      <c r="Z27" s="400"/>
      <c r="AA27" s="405"/>
      <c r="AB27" s="405"/>
      <c r="AC27" s="400"/>
      <c r="AD27" s="400"/>
      <c r="AE27" s="400"/>
      <c r="AF27" s="248"/>
      <c r="AG27" s="248"/>
      <c r="AH27" s="248"/>
      <c r="AI27" s="248"/>
      <c r="AJ27" s="248"/>
      <c r="AK27" s="248"/>
      <c r="AL27" s="248"/>
      <c r="AM27" s="248"/>
      <c r="AN27" s="248"/>
      <c r="AO27" s="248"/>
      <c r="AP27" s="248"/>
      <c r="AQ27" s="248"/>
      <c r="AR27" s="248"/>
      <c r="AS27" s="248"/>
      <c r="AT27" s="248"/>
      <c r="AU27" s="248"/>
      <c r="AV27" s="248"/>
      <c r="AW27" s="248"/>
      <c r="AX27" s="248"/>
      <c r="AY27" s="248"/>
      <c r="AZ27" s="248"/>
      <c r="BA27" s="248"/>
      <c r="BB27" s="248"/>
      <c r="BC27" s="248"/>
      <c r="BD27" s="248"/>
      <c r="BE27" s="248"/>
      <c r="BF27" s="248"/>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249</v>
      </c>
      <c r="B28" s="34" t="s">
        <v>16</v>
      </c>
      <c r="C28" s="51" t="s">
        <v>486</v>
      </c>
      <c r="D28" s="52"/>
      <c r="E28" s="246"/>
      <c r="F28" s="42" t="str">
        <f>IF(E28="","",MATCH(E28,AF28:BB28,0))</f>
        <v/>
      </c>
      <c r="H28" s="52"/>
      <c r="P28" s="56"/>
      <c r="R28" s="55" t="str">
        <f>IF(F28="","",INDEX(AF29:BB29,1,F28))</f>
        <v/>
      </c>
      <c r="S28" s="31" t="str">
        <f>IF(R28="","",IF(R28="無記号","",R28))</f>
        <v/>
      </c>
      <c r="T28" s="14"/>
      <c r="U28" s="27"/>
      <c r="V28" s="406"/>
      <c r="W28" s="406"/>
      <c r="X28" s="406"/>
      <c r="Y28" s="406"/>
      <c r="Z28" s="406"/>
      <c r="AA28" s="407"/>
      <c r="AB28" s="407"/>
      <c r="AC28" s="408"/>
      <c r="AD28" s="400"/>
      <c r="AE28" s="400"/>
      <c r="AF28" s="248" t="s">
        <v>782</v>
      </c>
      <c r="AG28" s="248" t="s">
        <v>513</v>
      </c>
      <c r="AH28" s="248" t="s">
        <v>514</v>
      </c>
      <c r="AI28" s="248" t="s">
        <v>515</v>
      </c>
      <c r="AJ28" s="248" t="s">
        <v>516</v>
      </c>
      <c r="AK28" s="248" t="s">
        <v>517</v>
      </c>
      <c r="AL28" s="248" t="s">
        <v>518</v>
      </c>
      <c r="AM28" s="409" t="s">
        <v>549</v>
      </c>
      <c r="AN28" s="409" t="s">
        <v>550</v>
      </c>
      <c r="AO28" s="409" t="s">
        <v>519</v>
      </c>
      <c r="AP28" s="409" t="s">
        <v>520</v>
      </c>
      <c r="AQ28" s="409" t="s">
        <v>551</v>
      </c>
      <c r="AR28" s="409" t="s">
        <v>552</v>
      </c>
      <c r="AS28" s="409" t="s">
        <v>553</v>
      </c>
      <c r="AT28" s="409" t="s">
        <v>554</v>
      </c>
      <c r="AU28" s="248" t="s">
        <v>943</v>
      </c>
      <c r="AV28" s="248" t="s">
        <v>944</v>
      </c>
      <c r="AW28" s="248" t="s">
        <v>945</v>
      </c>
      <c r="AX28" s="248"/>
      <c r="AY28" s="248"/>
      <c r="AZ28" s="248"/>
      <c r="BA28" s="248"/>
      <c r="BB28" s="248"/>
      <c r="BC28" s="248"/>
      <c r="BD28" s="248"/>
      <c r="BE28" s="248"/>
      <c r="BF28" s="248"/>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94.25" customHeight="1" x14ac:dyDescent="0.15">
      <c r="A29" s="28"/>
      <c r="B29" s="29"/>
      <c r="C29" s="57"/>
      <c r="D29" s="58"/>
      <c r="E29" s="67"/>
      <c r="F29" s="59"/>
      <c r="G29" s="59"/>
      <c r="H29" s="58"/>
      <c r="I29" s="59"/>
      <c r="J29" s="59"/>
      <c r="K29" s="59"/>
      <c r="L29" s="59"/>
      <c r="M29" s="59"/>
      <c r="N29" s="59"/>
      <c r="O29" s="59"/>
      <c r="P29" s="60"/>
      <c r="Q29" s="59"/>
      <c r="R29" s="61"/>
      <c r="S29" s="61"/>
      <c r="T29" s="15"/>
      <c r="U29" s="410"/>
      <c r="V29" s="400"/>
      <c r="W29" s="411"/>
      <c r="X29" s="400"/>
      <c r="Y29" s="400"/>
      <c r="Z29" s="411"/>
      <c r="AA29" s="407"/>
      <c r="AB29" s="405"/>
      <c r="AC29" s="412"/>
      <c r="AD29" s="400"/>
      <c r="AE29" s="400"/>
      <c r="AF29" s="413" t="s">
        <v>783</v>
      </c>
      <c r="AG29" s="413" t="s">
        <v>784</v>
      </c>
      <c r="AH29" s="248" t="s">
        <v>785</v>
      </c>
      <c r="AI29" s="248" t="s">
        <v>786</v>
      </c>
      <c r="AJ29" s="248" t="s">
        <v>787</v>
      </c>
      <c r="AK29" s="248" t="s">
        <v>788</v>
      </c>
      <c r="AL29" s="248" t="s">
        <v>789</v>
      </c>
      <c r="AM29" s="92" t="s">
        <v>790</v>
      </c>
      <c r="AN29" s="92" t="s">
        <v>791</v>
      </c>
      <c r="AO29" s="248" t="s">
        <v>792</v>
      </c>
      <c r="AP29" s="248" t="s">
        <v>793</v>
      </c>
      <c r="AQ29" s="248" t="s">
        <v>794</v>
      </c>
      <c r="AR29" s="248" t="s">
        <v>795</v>
      </c>
      <c r="AS29" s="248" t="s">
        <v>796</v>
      </c>
      <c r="AT29" s="248" t="s">
        <v>797</v>
      </c>
      <c r="AU29" s="248" t="s">
        <v>946</v>
      </c>
      <c r="AV29" s="248" t="s">
        <v>947</v>
      </c>
      <c r="AW29" s="248" t="s">
        <v>948</v>
      </c>
      <c r="AX29" s="248"/>
      <c r="AY29" s="248"/>
      <c r="AZ29" s="248"/>
      <c r="BA29" s="248"/>
      <c r="BB29" s="248"/>
      <c r="BC29" s="248"/>
      <c r="BD29" s="248"/>
      <c r="BE29" s="248"/>
      <c r="BF29" s="248"/>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114</v>
      </c>
      <c r="F30" s="47"/>
      <c r="G30" s="47"/>
      <c r="H30" s="45"/>
      <c r="I30" s="47"/>
      <c r="J30" s="47"/>
      <c r="K30" s="47"/>
      <c r="L30" s="47"/>
      <c r="M30" s="47"/>
      <c r="N30" s="47"/>
      <c r="O30" s="47"/>
      <c r="P30" s="48"/>
      <c r="Q30" s="47"/>
      <c r="R30" s="49"/>
      <c r="S30" s="49"/>
      <c r="T30" s="48"/>
      <c r="U30" s="410"/>
      <c r="V30" s="400"/>
      <c r="W30" s="411"/>
      <c r="X30" s="400"/>
      <c r="Y30" s="400"/>
      <c r="Z30" s="411"/>
      <c r="AA30" s="407"/>
      <c r="AB30" s="405"/>
      <c r="AC30" s="412"/>
      <c r="AD30" s="400"/>
      <c r="AE30" s="400"/>
      <c r="AF30" s="404"/>
      <c r="AG30" s="404"/>
      <c r="AH30" s="248"/>
      <c r="AI30" s="248"/>
      <c r="AJ30" s="248"/>
      <c r="AK30" s="248"/>
      <c r="AL30" s="248"/>
      <c r="AM30" s="248"/>
      <c r="AN30" s="248"/>
      <c r="AO30" s="248"/>
      <c r="AP30" s="248"/>
      <c r="AQ30" s="248"/>
      <c r="AR30" s="248"/>
      <c r="AS30" s="248"/>
      <c r="AT30" s="248"/>
      <c r="AU30" s="248"/>
      <c r="AV30" s="248"/>
      <c r="AW30" s="248"/>
      <c r="AX30" s="248"/>
      <c r="AY30" s="248"/>
      <c r="AZ30" s="248"/>
      <c r="BA30" s="248"/>
      <c r="BB30" s="248"/>
      <c r="BC30" s="248"/>
      <c r="BD30" s="248"/>
      <c r="BE30" s="248"/>
      <c r="BF30" s="248"/>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15">
      <c r="A31" s="50" t="s">
        <v>249</v>
      </c>
      <c r="B31" s="64" t="s">
        <v>17</v>
      </c>
      <c r="C31" s="51"/>
      <c r="D31" s="52"/>
      <c r="E31" s="246"/>
      <c r="F31" s="42" t="str">
        <f>IF(E31="","",MATCH(E31,AF31:BB31,0))</f>
        <v/>
      </c>
      <c r="H31" s="52"/>
      <c r="P31" s="56"/>
      <c r="R31" s="55" t="str">
        <f>IF(F31="","",INDEX(AF32:BB32,1,F31))</f>
        <v/>
      </c>
      <c r="S31" s="31" t="str">
        <f>IF(R31="","",IF(R31="無記号","",R31))</f>
        <v/>
      </c>
      <c r="T31" s="14"/>
      <c r="U31" s="410"/>
      <c r="V31" s="400"/>
      <c r="W31" s="411"/>
      <c r="X31" s="400"/>
      <c r="Y31" s="400"/>
      <c r="Z31" s="400"/>
      <c r="AA31" s="407"/>
      <c r="AB31" s="405"/>
      <c r="AC31" s="400"/>
      <c r="AD31" s="400"/>
      <c r="AE31" s="400"/>
      <c r="AF31" s="248"/>
      <c r="AG31" s="248"/>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15">
      <c r="A32" s="29"/>
      <c r="B32" s="29"/>
      <c r="C32" s="57"/>
      <c r="D32" s="58"/>
      <c r="E32" s="196" t="str">
        <f>IF(AND(R28="0",S31&lt;&gt;""),$AA$32,"")</f>
        <v/>
      </c>
      <c r="F32" s="59"/>
      <c r="G32" s="59"/>
      <c r="H32" s="58"/>
      <c r="I32" s="59"/>
      <c r="J32" s="59"/>
      <c r="K32" s="59"/>
      <c r="L32" s="59"/>
      <c r="M32" s="59"/>
      <c r="N32" s="59"/>
      <c r="O32" s="59"/>
      <c r="P32" s="60"/>
      <c r="Q32" s="59"/>
      <c r="R32" s="61"/>
      <c r="S32" s="61"/>
      <c r="T32" s="15"/>
      <c r="U32" s="410"/>
      <c r="V32" s="411"/>
      <c r="W32" s="411"/>
      <c r="X32" s="400"/>
      <c r="Y32" s="400"/>
      <c r="Z32" s="400"/>
      <c r="AA32" s="414" t="s">
        <v>487</v>
      </c>
      <c r="AB32" s="405"/>
      <c r="AC32" s="400"/>
      <c r="AD32" s="400"/>
      <c r="AE32" s="400"/>
      <c r="AF32" s="248"/>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8"/>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3</v>
      </c>
      <c r="B33" s="29"/>
      <c r="C33" s="44"/>
      <c r="D33" s="45"/>
      <c r="E33" s="66" t="s">
        <v>114</v>
      </c>
      <c r="F33" s="47"/>
      <c r="G33" s="47"/>
      <c r="H33" s="45"/>
      <c r="I33" s="47"/>
      <c r="J33" s="47"/>
      <c r="K33" s="47"/>
      <c r="L33" s="47"/>
      <c r="M33" s="47"/>
      <c r="N33" s="47"/>
      <c r="O33" s="47"/>
      <c r="P33" s="48"/>
      <c r="Q33" s="47"/>
      <c r="R33" s="49"/>
      <c r="S33" s="49"/>
      <c r="T33" s="48"/>
      <c r="U33" s="410"/>
      <c r="V33" s="411"/>
      <c r="W33" s="411"/>
      <c r="X33" s="400"/>
      <c r="Y33" s="400"/>
      <c r="Z33" s="400"/>
      <c r="AA33" s="407"/>
      <c r="AB33" s="405"/>
      <c r="AC33" s="400"/>
      <c r="AD33" s="400"/>
      <c r="AE33" s="400"/>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15">
      <c r="A34" s="50" t="s">
        <v>484</v>
      </c>
      <c r="B34" s="64" t="s">
        <v>488</v>
      </c>
      <c r="C34" s="51" t="s">
        <v>524</v>
      </c>
      <c r="D34" s="52"/>
      <c r="E34" s="246"/>
      <c r="F34" s="42" t="str">
        <f>IF(E34="","",MATCH(E34,AF34:BB34,0))</f>
        <v/>
      </c>
      <c r="H34" s="52"/>
      <c r="L34" s="470" t="str">
        <f>IF(R28="0",$AA$34,"")</f>
        <v/>
      </c>
      <c r="M34" s="470"/>
      <c r="N34" s="470"/>
      <c r="O34" s="470"/>
      <c r="P34" s="471"/>
      <c r="R34" s="55" t="str">
        <f>IF(F34="","",INDEX(AF35:BB35,1,F34))</f>
        <v/>
      </c>
      <c r="S34" s="31" t="str">
        <f>IF(R34="","",IF(R34="無記号","",R34))</f>
        <v/>
      </c>
      <c r="T34" s="14"/>
      <c r="U34" s="410"/>
      <c r="V34" s="411"/>
      <c r="W34" s="411"/>
      <c r="X34" s="400"/>
      <c r="Y34" s="411"/>
      <c r="Z34" s="411"/>
      <c r="AA34" s="407" t="s">
        <v>532</v>
      </c>
      <c r="AB34" s="401" t="s">
        <v>533</v>
      </c>
      <c r="AC34" s="402" t="s">
        <v>949</v>
      </c>
      <c r="AD34" s="400"/>
      <c r="AE34" s="400"/>
      <c r="AF34" s="248" t="s">
        <v>798</v>
      </c>
      <c r="AG34" s="248" t="s">
        <v>799</v>
      </c>
      <c r="AH34" s="248"/>
      <c r="AI34" s="248"/>
      <c r="AJ34" s="248"/>
      <c r="AK34" s="248"/>
      <c r="AL34" s="248"/>
      <c r="AM34" s="248"/>
      <c r="AN34" s="248"/>
      <c r="AO34" s="248"/>
      <c r="AP34" s="248"/>
      <c r="AQ34" s="248"/>
      <c r="AR34" s="248"/>
      <c r="AS34" s="248"/>
      <c r="AT34" s="248"/>
      <c r="AU34" s="248"/>
      <c r="AV34" s="248"/>
      <c r="AW34" s="248"/>
      <c r="AX34" s="248"/>
      <c r="AY34" s="248"/>
      <c r="AZ34" s="248"/>
      <c r="BA34" s="248"/>
      <c r="BB34" s="248"/>
      <c r="BC34" s="248"/>
      <c r="BD34" s="248"/>
      <c r="BE34" s="248"/>
      <c r="BF34" s="248"/>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36" customHeight="1" x14ac:dyDescent="0.15">
      <c r="A35" s="28"/>
      <c r="B35" s="29"/>
      <c r="C35" s="57"/>
      <c r="D35" s="58"/>
      <c r="E35" s="196" t="str">
        <f>IF(AND(OR(R28="GA",R28="KA"),R34="無記号"),$AC$34,IF(AND(R28="GB",R34="無記号"),$AC$34,""))</f>
        <v/>
      </c>
      <c r="F35" s="59"/>
      <c r="G35" s="59"/>
      <c r="H35" s="58"/>
      <c r="I35" s="59"/>
      <c r="J35" s="59"/>
      <c r="K35" s="59"/>
      <c r="L35" s="59"/>
      <c r="M35" s="59"/>
      <c r="N35" s="59"/>
      <c r="O35" s="59"/>
      <c r="P35" s="60"/>
      <c r="Q35" s="59"/>
      <c r="R35" s="61"/>
      <c r="S35" s="61"/>
      <c r="T35" s="15"/>
      <c r="U35" s="410"/>
      <c r="V35" s="411"/>
      <c r="W35" s="411"/>
      <c r="X35" s="400"/>
      <c r="Y35" s="411"/>
      <c r="Z35" s="411"/>
      <c r="AA35" s="414" t="s">
        <v>525</v>
      </c>
      <c r="AB35" s="414" t="s">
        <v>489</v>
      </c>
      <c r="AC35" s="400"/>
      <c r="AD35" s="400"/>
      <c r="AE35" s="400"/>
      <c r="AF35" s="248" t="s">
        <v>112</v>
      </c>
      <c r="AG35" s="248" t="s">
        <v>800</v>
      </c>
      <c r="AH35" s="248"/>
      <c r="AI35" s="248"/>
      <c r="AJ35" s="248"/>
      <c r="AK35" s="248"/>
      <c r="AL35" s="248"/>
      <c r="AM35" s="248"/>
      <c r="AN35" s="248"/>
      <c r="AO35" s="248"/>
      <c r="AP35" s="248"/>
      <c r="AQ35" s="248"/>
      <c r="AR35" s="248"/>
      <c r="AS35" s="248"/>
      <c r="AT35" s="248"/>
      <c r="AU35" s="248"/>
      <c r="AV35" s="248"/>
      <c r="AW35" s="248"/>
      <c r="AX35" s="248"/>
      <c r="AY35" s="248"/>
      <c r="AZ35" s="248"/>
      <c r="BA35" s="248"/>
      <c r="BB35" s="248"/>
      <c r="BC35" s="248"/>
      <c r="BD35" s="248"/>
      <c r="BE35" s="248"/>
      <c r="BF35" s="248"/>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410"/>
      <c r="V36" s="411"/>
      <c r="W36" s="411"/>
      <c r="X36" s="400"/>
      <c r="Y36" s="411"/>
      <c r="Z36" s="411"/>
      <c r="AA36" s="407"/>
      <c r="AB36" s="405"/>
      <c r="AC36" s="400"/>
      <c r="AD36" s="400"/>
      <c r="AE36" s="400"/>
      <c r="AF36" s="248"/>
      <c r="AG36" s="248"/>
      <c r="AH36" s="248"/>
      <c r="AI36" s="248"/>
      <c r="AJ36" s="248"/>
      <c r="AK36" s="248"/>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116</v>
      </c>
      <c r="S37" s="31" t="str">
        <f>IF(R37="","",IF(R37="無記号","",R37))</f>
        <v>-</v>
      </c>
      <c r="T37" s="1"/>
      <c r="U37" s="410"/>
      <c r="V37" s="411"/>
      <c r="W37" s="411"/>
      <c r="X37" s="400"/>
      <c r="Y37" s="411"/>
      <c r="Z37" s="411"/>
      <c r="AA37" s="407"/>
      <c r="AB37" s="405"/>
      <c r="AC37" s="400"/>
      <c r="AD37" s="400"/>
      <c r="AE37" s="400"/>
      <c r="AF37" s="248"/>
      <c r="AG37" s="248"/>
      <c r="AH37" s="248"/>
      <c r="AI37" s="248"/>
      <c r="AJ37" s="248"/>
      <c r="AK37" s="248"/>
      <c r="AL37" s="248"/>
      <c r="AM37" s="248"/>
      <c r="AN37" s="248"/>
      <c r="AO37" s="248"/>
      <c r="AP37" s="248"/>
      <c r="AQ37" s="248"/>
      <c r="AR37" s="248"/>
      <c r="AS37" s="248"/>
      <c r="AT37" s="248"/>
      <c r="AU37" s="248"/>
      <c r="AV37" s="248"/>
      <c r="AW37" s="248"/>
      <c r="AX37" s="248"/>
      <c r="AY37" s="248"/>
      <c r="AZ37" s="248"/>
      <c r="BA37" s="248"/>
      <c r="BB37" s="248"/>
      <c r="BC37" s="248"/>
      <c r="BD37" s="248"/>
      <c r="BE37" s="248"/>
      <c r="BF37" s="248"/>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410"/>
      <c r="V38" s="411"/>
      <c r="W38" s="411"/>
      <c r="X38" s="400"/>
      <c r="Y38" s="411"/>
      <c r="Z38" s="411"/>
      <c r="AA38" s="407"/>
      <c r="AB38" s="405"/>
      <c r="AC38" s="400"/>
      <c r="AD38" s="400"/>
      <c r="AE38" s="400"/>
      <c r="AF38" s="248"/>
      <c r="AG38" s="248"/>
      <c r="AH38" s="248"/>
      <c r="AI38" s="248"/>
      <c r="AJ38" s="248"/>
      <c r="AK38" s="248"/>
      <c r="AL38" s="248"/>
      <c r="AM38" s="248"/>
      <c r="AN38" s="248"/>
      <c r="AO38" s="248"/>
      <c r="AP38" s="248"/>
      <c r="AQ38" s="248"/>
      <c r="AR38" s="248"/>
      <c r="AS38" s="248"/>
      <c r="AT38" s="248"/>
      <c r="AU38" s="248"/>
      <c r="AV38" s="248"/>
      <c r="AW38" s="248"/>
      <c r="AX38" s="248"/>
      <c r="AY38" s="248"/>
      <c r="AZ38" s="248"/>
      <c r="BA38" s="248"/>
      <c r="BB38" s="248"/>
      <c r="BC38" s="248"/>
      <c r="BD38" s="248"/>
      <c r="BE38" s="248"/>
      <c r="BF38" s="248"/>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410"/>
      <c r="V39" s="411"/>
      <c r="W39" s="411"/>
      <c r="X39" s="400"/>
      <c r="Y39" s="411"/>
      <c r="Z39" s="411"/>
      <c r="AA39" s="407"/>
      <c r="AB39" s="405"/>
      <c r="AC39" s="400"/>
      <c r="AD39" s="400"/>
      <c r="AE39" s="400"/>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18</v>
      </c>
      <c r="C40" s="43" t="s">
        <v>7</v>
      </c>
      <c r="E40" s="63"/>
      <c r="R40" s="31"/>
      <c r="S40" s="31" t="str">
        <f>IF(R40="","",IF(R40="無記号","",R40))</f>
        <v/>
      </c>
      <c r="T40" s="1"/>
      <c r="U40" s="410"/>
      <c r="V40" s="411"/>
      <c r="W40" s="411"/>
      <c r="X40" s="400"/>
      <c r="Y40" s="411"/>
      <c r="Z40" s="411"/>
      <c r="AA40" s="407"/>
      <c r="AB40" s="405"/>
      <c r="AC40" s="400"/>
      <c r="AD40" s="400"/>
      <c r="AE40" s="400"/>
      <c r="AF40" s="248"/>
      <c r="AG40" s="248"/>
      <c r="AH40" s="248"/>
      <c r="AI40" s="248"/>
      <c r="AJ40" s="248"/>
      <c r="AK40" s="248"/>
      <c r="AL40" s="248"/>
      <c r="AM40" s="248"/>
      <c r="AN40" s="248"/>
      <c r="AO40" s="248"/>
      <c r="AP40" s="248"/>
      <c r="AQ40" s="248"/>
      <c r="AR40" s="248"/>
      <c r="AS40" s="248"/>
      <c r="AT40" s="248"/>
      <c r="AU40" s="248"/>
      <c r="AV40" s="248"/>
      <c r="AW40" s="248"/>
      <c r="AX40" s="248"/>
      <c r="AY40" s="248"/>
      <c r="AZ40" s="248"/>
      <c r="BA40" s="248"/>
      <c r="BB40" s="248"/>
      <c r="BC40" s="248"/>
      <c r="BD40" s="248"/>
      <c r="BE40" s="248"/>
      <c r="BF40" s="248"/>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15">
      <c r="A41" s="28"/>
      <c r="B41" s="29"/>
      <c r="C41" s="43"/>
      <c r="R41" s="31"/>
      <c r="S41" s="31"/>
      <c r="T41" s="1"/>
      <c r="U41" s="410"/>
      <c r="V41" s="411"/>
      <c r="W41" s="411"/>
      <c r="X41" s="400"/>
      <c r="Y41" s="411"/>
      <c r="Z41" s="411"/>
      <c r="AA41" s="407"/>
      <c r="AB41" s="405"/>
      <c r="AC41" s="400"/>
      <c r="AD41" s="400"/>
      <c r="AE41" s="400"/>
      <c r="AF41" s="248"/>
      <c r="AG41" s="248"/>
      <c r="AH41" s="248"/>
      <c r="AI41" s="248"/>
      <c r="AJ41" s="248"/>
      <c r="AK41" s="248"/>
      <c r="AL41" s="248"/>
      <c r="AM41" s="248"/>
      <c r="AN41" s="248"/>
      <c r="AO41" s="248"/>
      <c r="AP41" s="248"/>
      <c r="AQ41" s="248"/>
      <c r="AR41" s="248"/>
      <c r="AS41" s="248"/>
      <c r="AT41" s="248"/>
      <c r="AU41" s="248"/>
      <c r="AV41" s="248"/>
      <c r="AW41" s="248"/>
      <c r="AX41" s="248"/>
      <c r="AY41" s="248"/>
      <c r="AZ41" s="248"/>
      <c r="BA41" s="248"/>
      <c r="BB41" s="248"/>
      <c r="BC41" s="248"/>
      <c r="BD41" s="248"/>
      <c r="BE41" s="248"/>
      <c r="BF41" s="248"/>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4</v>
      </c>
      <c r="B42" s="29"/>
      <c r="C42" s="44"/>
      <c r="D42" s="45"/>
      <c r="E42" s="66" t="s">
        <v>114</v>
      </c>
      <c r="F42" s="47"/>
      <c r="G42" s="47"/>
      <c r="H42" s="45"/>
      <c r="I42" s="47"/>
      <c r="J42" s="47"/>
      <c r="K42" s="47"/>
      <c r="L42" s="47"/>
      <c r="M42" s="47"/>
      <c r="N42" s="47"/>
      <c r="O42" s="47"/>
      <c r="P42" s="256" t="str">
        <f>IF(E44=AD44,"X","")</f>
        <v/>
      </c>
      <c r="Q42" s="47"/>
      <c r="R42" s="49"/>
      <c r="S42" s="49"/>
      <c r="T42" s="16"/>
      <c r="U42" s="410"/>
      <c r="V42" s="411"/>
      <c r="W42" s="411"/>
      <c r="X42" s="400"/>
      <c r="Y42" s="411"/>
      <c r="Z42" s="411"/>
      <c r="AA42" s="407"/>
      <c r="AB42" s="405"/>
      <c r="AC42" s="400"/>
      <c r="AD42" s="400"/>
      <c r="AE42" s="400"/>
      <c r="AF42" s="248"/>
      <c r="AG42" s="248"/>
      <c r="AH42" s="248"/>
      <c r="AI42" s="248"/>
      <c r="AJ42" s="248"/>
      <c r="AK42" s="248"/>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15">
      <c r="A43" s="50" t="s">
        <v>249</v>
      </c>
      <c r="B43" s="34" t="s">
        <v>19</v>
      </c>
      <c r="C43" s="51" t="s">
        <v>223</v>
      </c>
      <c r="D43" s="52"/>
      <c r="E43" s="73"/>
      <c r="F43" s="42" t="str">
        <f>IF(E43="","",MATCH(E43,AF43:BB43,0))</f>
        <v/>
      </c>
      <c r="H43" s="52"/>
      <c r="P43" s="56"/>
      <c r="R43" s="55" t="str">
        <f>IF(F43="","",INDEX(AF44:BB44,1,F43))</f>
        <v/>
      </c>
      <c r="S43" s="31" t="str">
        <f>IF(R43="","",IF(R43="無記号","",R43))</f>
        <v/>
      </c>
      <c r="T43" s="17"/>
      <c r="U43" s="410"/>
      <c r="V43" s="411"/>
      <c r="W43" s="411"/>
      <c r="X43" s="400"/>
      <c r="Y43" s="411"/>
      <c r="Z43" s="411"/>
      <c r="AA43" s="407"/>
      <c r="AB43" s="405"/>
      <c r="AC43" s="400"/>
      <c r="AD43" s="400"/>
      <c r="AE43" s="400"/>
      <c r="AF43" s="248" t="s">
        <v>74</v>
      </c>
      <c r="AG43" s="248" t="s">
        <v>75</v>
      </c>
      <c r="AH43" s="248" t="s">
        <v>76</v>
      </c>
      <c r="AI43" s="248" t="s">
        <v>77</v>
      </c>
      <c r="AJ43" s="248" t="s">
        <v>78</v>
      </c>
      <c r="AK43" s="248" t="s">
        <v>79</v>
      </c>
      <c r="AL43" s="248" t="s">
        <v>80</v>
      </c>
      <c r="AM43" s="248" t="s">
        <v>81</v>
      </c>
      <c r="AN43" s="248" t="s">
        <v>82</v>
      </c>
      <c r="AO43" s="248" t="s">
        <v>83</v>
      </c>
      <c r="AP43" s="248" t="s">
        <v>84</v>
      </c>
      <c r="AQ43" s="248" t="s">
        <v>85</v>
      </c>
      <c r="AR43" s="248" t="s">
        <v>86</v>
      </c>
      <c r="AS43" s="248" t="s">
        <v>87</v>
      </c>
      <c r="AT43" s="248" t="s">
        <v>88</v>
      </c>
      <c r="AU43" s="248" t="s">
        <v>89</v>
      </c>
      <c r="AV43" s="248" t="s">
        <v>90</v>
      </c>
      <c r="AW43" s="248" t="s">
        <v>91</v>
      </c>
      <c r="AX43" s="248" t="s">
        <v>92</v>
      </c>
      <c r="AY43" s="248" t="s">
        <v>93</v>
      </c>
      <c r="AZ43" s="248" t="s">
        <v>94</v>
      </c>
      <c r="BA43" s="248" t="s">
        <v>95</v>
      </c>
      <c r="BB43" s="248" t="s">
        <v>96</v>
      </c>
      <c r="BC43" s="248"/>
      <c r="BD43" s="248"/>
      <c r="BE43" s="248"/>
      <c r="BF43" s="248"/>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55.25" customHeight="1" x14ac:dyDescent="0.15">
      <c r="A44" s="28"/>
      <c r="B44" s="29"/>
      <c r="C44" s="57"/>
      <c r="D44" s="58"/>
      <c r="E44" s="93" t="str">
        <f>IF(R44="","",IF(R28="0",$AC$44,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245" t="str">
        <f>IF(R43="","",VALUE(R43))</f>
        <v/>
      </c>
      <c r="S44" s="61"/>
      <c r="T44" s="15"/>
      <c r="U44" s="410"/>
      <c r="V44" s="411"/>
      <c r="W44" s="411"/>
      <c r="X44" s="400"/>
      <c r="Y44" s="411"/>
      <c r="Z44" s="411"/>
      <c r="AA44" s="414" t="s">
        <v>801</v>
      </c>
      <c r="AB44" s="414" t="s">
        <v>802</v>
      </c>
      <c r="AC44" s="414" t="s">
        <v>526</v>
      </c>
      <c r="AD44" s="414" t="s">
        <v>527</v>
      </c>
      <c r="AE44" s="400"/>
      <c r="AF44" s="404" t="s">
        <v>528</v>
      </c>
      <c r="AG44" s="404" t="s">
        <v>529</v>
      </c>
      <c r="AH44" s="404" t="s">
        <v>30</v>
      </c>
      <c r="AI44" s="404" t="s">
        <v>31</v>
      </c>
      <c r="AJ44" s="404" t="s">
        <v>33</v>
      </c>
      <c r="AK44" s="404" t="s">
        <v>35</v>
      </c>
      <c r="AL44" s="404" t="s">
        <v>37</v>
      </c>
      <c r="AM44" s="404" t="s">
        <v>39</v>
      </c>
      <c r="AN44" s="404" t="s">
        <v>41</v>
      </c>
      <c r="AO44" s="404" t="s">
        <v>43</v>
      </c>
      <c r="AP44" s="404" t="s">
        <v>45</v>
      </c>
      <c r="AQ44" s="404" t="s">
        <v>47</v>
      </c>
      <c r="AR44" s="404" t="s">
        <v>49</v>
      </c>
      <c r="AS44" s="404" t="s">
        <v>51</v>
      </c>
      <c r="AT44" s="404" t="s">
        <v>53</v>
      </c>
      <c r="AU44" s="404" t="s">
        <v>55</v>
      </c>
      <c r="AV44" s="404" t="s">
        <v>57</v>
      </c>
      <c r="AW44" s="404" t="s">
        <v>59</v>
      </c>
      <c r="AX44" s="404" t="s">
        <v>61</v>
      </c>
      <c r="AY44" s="404" t="s">
        <v>63</v>
      </c>
      <c r="AZ44" s="404" t="s">
        <v>65</v>
      </c>
      <c r="BA44" s="404" t="s">
        <v>67</v>
      </c>
      <c r="BB44" s="404" t="s">
        <v>69</v>
      </c>
      <c r="BC44" s="415"/>
      <c r="BD44" s="248"/>
      <c r="BE44" s="248"/>
      <c r="BF44" s="248"/>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5</v>
      </c>
      <c r="B45" s="29"/>
      <c r="C45" s="44"/>
      <c r="D45" s="45"/>
      <c r="E45" s="66" t="s">
        <v>114</v>
      </c>
      <c r="F45" s="47"/>
      <c r="G45" s="47"/>
      <c r="H45" s="45"/>
      <c r="I45" s="47"/>
      <c r="J45" s="47"/>
      <c r="K45" s="47"/>
      <c r="L45" s="47"/>
      <c r="M45" s="47"/>
      <c r="N45" s="47"/>
      <c r="O45" s="47"/>
      <c r="P45" s="48"/>
      <c r="Q45" s="47"/>
      <c r="R45" s="49"/>
      <c r="S45" s="49"/>
      <c r="T45" s="16"/>
      <c r="U45" s="410"/>
      <c r="V45" s="411"/>
      <c r="W45" s="411"/>
      <c r="X45" s="400"/>
      <c r="Y45" s="411"/>
      <c r="Z45" s="411"/>
      <c r="AA45" s="407"/>
      <c r="AB45" s="405"/>
      <c r="AC45" s="400"/>
      <c r="AD45" s="400"/>
      <c r="AE45" s="400"/>
      <c r="AF45" s="404"/>
      <c r="AG45" s="404"/>
      <c r="AH45" s="404"/>
      <c r="AI45" s="404"/>
      <c r="AJ45" s="404"/>
      <c r="AK45" s="404"/>
      <c r="AL45" s="404"/>
      <c r="AM45" s="404"/>
      <c r="AN45" s="404"/>
      <c r="AO45" s="404"/>
      <c r="AP45" s="404"/>
      <c r="AQ45" s="404"/>
      <c r="AR45" s="404"/>
      <c r="AS45" s="404"/>
      <c r="AT45" s="404"/>
      <c r="AU45" s="404"/>
      <c r="AV45" s="404"/>
      <c r="AW45" s="404"/>
      <c r="AX45" s="404"/>
      <c r="AY45" s="404"/>
      <c r="AZ45" s="404"/>
      <c r="BA45" s="404"/>
      <c r="BB45" s="404"/>
      <c r="BC45" s="248"/>
      <c r="BD45" s="248"/>
      <c r="BE45" s="248"/>
      <c r="BF45" s="248"/>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15">
      <c r="A46" s="50" t="s">
        <v>484</v>
      </c>
      <c r="B46" s="34" t="s">
        <v>485</v>
      </c>
      <c r="C46" s="51" t="s">
        <v>225</v>
      </c>
      <c r="D46" s="52"/>
      <c r="E46" s="246"/>
      <c r="F46" s="42" t="str">
        <f>IF(E46="","",MATCH(E46,AF46:BB46,0))</f>
        <v/>
      </c>
      <c r="H46" s="52"/>
      <c r="P46" s="56"/>
      <c r="R46" s="55" t="str">
        <f>IF(F46="","",INDEX(AF47:BB47,1,F46))</f>
        <v/>
      </c>
      <c r="S46" s="31" t="str">
        <f>IF(R46="","",IF(R46="無記号","",R46))</f>
        <v/>
      </c>
      <c r="T46" s="17"/>
      <c r="U46" s="410"/>
      <c r="V46" s="411"/>
      <c r="W46" s="411"/>
      <c r="X46" s="400"/>
      <c r="Y46" s="411"/>
      <c r="Z46" s="411"/>
      <c r="AA46" s="407"/>
      <c r="AB46" s="405"/>
      <c r="AC46" s="400"/>
      <c r="AD46" s="400"/>
      <c r="AE46" s="400"/>
      <c r="AF46" s="248" t="s">
        <v>521</v>
      </c>
      <c r="AG46" s="248" t="s">
        <v>522</v>
      </c>
      <c r="AH46" s="248" t="s">
        <v>523</v>
      </c>
      <c r="AI46" s="248"/>
      <c r="AJ46" s="248"/>
      <c r="AK46" s="248"/>
      <c r="AL46" s="248"/>
      <c r="AM46" s="248"/>
      <c r="AN46" s="92"/>
      <c r="AO46" s="248"/>
      <c r="AP46" s="248"/>
      <c r="AQ46" s="248"/>
      <c r="AR46" s="248"/>
      <c r="AS46" s="248"/>
      <c r="AT46" s="248"/>
      <c r="AU46" s="248"/>
      <c r="AV46" s="248"/>
      <c r="AW46" s="248"/>
      <c r="AX46" s="248"/>
      <c r="AY46" s="248"/>
      <c r="AZ46" s="248"/>
      <c r="BA46" s="248"/>
      <c r="BB46" s="248"/>
      <c r="BC46" s="248"/>
      <c r="BD46" s="248"/>
      <c r="BE46" s="248"/>
      <c r="BF46" s="248"/>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34.5" customHeight="1" x14ac:dyDescent="0.15">
      <c r="A47" s="28"/>
      <c r="B47" s="29"/>
      <c r="C47" s="57"/>
      <c r="D47" s="58"/>
      <c r="E47" s="69" t="str">
        <f>IF(R44="","",IF(AND(R44&gt;10,OR(R46="U",R46="D",R46="C",R46="E",R46="G",R46="H")),$AA$47,IF(AND(R7="10-",OR(R46="C",R46="E",R46="F")),$AD$47,"")))</f>
        <v/>
      </c>
      <c r="F47" s="59"/>
      <c r="G47" s="59"/>
      <c r="H47" s="58"/>
      <c r="I47" s="59"/>
      <c r="J47" s="59"/>
      <c r="K47" s="247" t="str">
        <f>IF(R44="","",IF(R44&gt;10,$AB$47,""))</f>
        <v/>
      </c>
      <c r="L47" s="59"/>
      <c r="M47" s="59"/>
      <c r="N47" s="59"/>
      <c r="O47" s="59"/>
      <c r="P47" s="60"/>
      <c r="Q47" s="59"/>
      <c r="R47" s="61"/>
      <c r="S47" s="61"/>
      <c r="T47" s="15"/>
      <c r="U47" s="410"/>
      <c r="V47" s="411"/>
      <c r="W47" s="411"/>
      <c r="X47" s="400"/>
      <c r="Y47" s="411"/>
      <c r="Z47" s="411"/>
      <c r="AA47" s="414" t="s">
        <v>803</v>
      </c>
      <c r="AB47" s="405" t="s">
        <v>361</v>
      </c>
      <c r="AC47" s="401" t="s">
        <v>490</v>
      </c>
      <c r="AD47" s="401" t="s">
        <v>491</v>
      </c>
      <c r="AE47" s="400"/>
      <c r="AF47" s="404" t="s">
        <v>804</v>
      </c>
      <c r="AG47" s="404" t="s">
        <v>805</v>
      </c>
      <c r="AH47" s="404" t="s">
        <v>806</v>
      </c>
      <c r="AI47" s="248"/>
      <c r="AJ47" s="248"/>
      <c r="AK47" s="248"/>
      <c r="AL47" s="248"/>
      <c r="AM47" s="248"/>
      <c r="AN47" s="92"/>
      <c r="AO47" s="248"/>
      <c r="AP47" s="248"/>
      <c r="AQ47" s="248"/>
      <c r="AR47" s="248"/>
      <c r="AS47" s="248"/>
      <c r="AT47" s="248"/>
      <c r="AU47" s="248"/>
      <c r="AV47" s="248"/>
      <c r="AW47" s="248"/>
      <c r="AX47" s="248"/>
      <c r="AY47" s="248"/>
      <c r="AZ47" s="248"/>
      <c r="BA47" s="248"/>
      <c r="BB47" s="248"/>
      <c r="BC47" s="248"/>
      <c r="BD47" s="248"/>
      <c r="BE47" s="248"/>
      <c r="BF47" s="248"/>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customHeight="1" x14ac:dyDescent="0.15">
      <c r="A48" s="29">
        <v>6</v>
      </c>
      <c r="B48" s="29"/>
      <c r="C48" s="44"/>
      <c r="D48" s="45"/>
      <c r="E48" s="46" t="s">
        <v>113</v>
      </c>
      <c r="F48" s="47"/>
      <c r="G48" s="47"/>
      <c r="H48" s="45"/>
      <c r="I48" s="47"/>
      <c r="J48" s="47"/>
      <c r="K48" s="47"/>
      <c r="L48" s="47"/>
      <c r="M48" s="47"/>
      <c r="N48" s="47"/>
      <c r="O48" s="47"/>
      <c r="P48" s="48"/>
      <c r="Q48" s="47"/>
      <c r="R48" s="49"/>
      <c r="S48" s="49"/>
      <c r="T48" s="16"/>
      <c r="U48" s="410"/>
      <c r="V48" s="411"/>
      <c r="W48" s="411"/>
      <c r="X48" s="400"/>
      <c r="Y48" s="411"/>
      <c r="Z48" s="411"/>
      <c r="AA48" s="407"/>
      <c r="AB48" s="405"/>
      <c r="AC48" s="400"/>
      <c r="AD48" s="400"/>
      <c r="AE48" s="400"/>
      <c r="AF48" s="404"/>
      <c r="AG48" s="404"/>
      <c r="AH48" s="404"/>
      <c r="AI48" s="248"/>
      <c r="AJ48" s="248"/>
      <c r="AK48" s="248"/>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50" t="s">
        <v>249</v>
      </c>
      <c r="B49" s="34" t="s">
        <v>20</v>
      </c>
      <c r="C49" s="51" t="s">
        <v>226</v>
      </c>
      <c r="D49" s="52"/>
      <c r="E49" s="74" t="s">
        <v>260</v>
      </c>
      <c r="F49" s="42">
        <f>IF(E49="","",MATCH(E49,AF49:BB49,0))</f>
        <v>1</v>
      </c>
      <c r="H49" s="52"/>
      <c r="P49" s="56"/>
      <c r="R49" s="55" t="str">
        <f>IF(F49="","",INDEX(AF50:BB50,1,F49))</f>
        <v>無記号</v>
      </c>
      <c r="S49" s="31" t="str">
        <f>IF(R49="","",IF(R49="無記号","",R49))</f>
        <v/>
      </c>
      <c r="T49" s="17"/>
      <c r="U49" s="410"/>
      <c r="V49" s="411"/>
      <c r="W49" s="411"/>
      <c r="X49" s="400"/>
      <c r="Y49" s="411"/>
      <c r="Z49" s="411"/>
      <c r="AA49" s="407"/>
      <c r="AB49" s="405"/>
      <c r="AC49" s="400"/>
      <c r="AD49" s="400"/>
      <c r="AE49" s="400"/>
      <c r="AF49" s="248" t="s">
        <v>260</v>
      </c>
      <c r="AG49" s="248" t="s">
        <v>287</v>
      </c>
      <c r="AH49" s="248" t="s">
        <v>121</v>
      </c>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67"/>
      <c r="F50" s="59"/>
      <c r="G50" s="59"/>
      <c r="H50" s="58"/>
      <c r="I50" s="59"/>
      <c r="J50" s="59"/>
      <c r="K50" s="59"/>
      <c r="L50" s="59"/>
      <c r="M50" s="59"/>
      <c r="N50" s="59"/>
      <c r="O50" s="59"/>
      <c r="P50" s="60"/>
      <c r="Q50" s="59"/>
      <c r="R50" s="61"/>
      <c r="S50" s="61"/>
      <c r="T50" s="15"/>
      <c r="U50" s="410"/>
      <c r="V50" s="411"/>
      <c r="W50" s="411"/>
      <c r="X50" s="400"/>
      <c r="Y50" s="411"/>
      <c r="Z50" s="411"/>
      <c r="AA50" s="407"/>
      <c r="AB50" s="405"/>
      <c r="AC50" s="400"/>
      <c r="AD50" s="400"/>
      <c r="AE50" s="400"/>
      <c r="AF50" s="248" t="s">
        <v>112</v>
      </c>
      <c r="AG50" s="404" t="s">
        <v>807</v>
      </c>
      <c r="AH50" s="404" t="s">
        <v>808</v>
      </c>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410"/>
      <c r="V51" s="411"/>
      <c r="W51" s="411"/>
      <c r="X51" s="400"/>
      <c r="Y51" s="411"/>
      <c r="Z51" s="411"/>
      <c r="AA51" s="414"/>
      <c r="AB51" s="401"/>
      <c r="AC51" s="402"/>
      <c r="AD51" s="402"/>
      <c r="AE51" s="400"/>
      <c r="AF51" s="248"/>
      <c r="AG51" s="404"/>
      <c r="AH51" s="404"/>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92"/>
      <c r="BH51" s="92"/>
      <c r="BI51" s="92"/>
      <c r="BJ51" s="92"/>
      <c r="BK51" s="92"/>
      <c r="BL51" s="92"/>
      <c r="BM51" s="92"/>
      <c r="BN51" s="92"/>
      <c r="BO51" s="92"/>
      <c r="BP51" s="92"/>
      <c r="BQ51" s="92"/>
      <c r="BR51" s="92"/>
      <c r="BS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116</v>
      </c>
      <c r="S52" s="31" t="str">
        <f>IF(AND(S58="",S61="",S67=""),"","-")</f>
        <v/>
      </c>
      <c r="T52" s="1"/>
      <c r="U52" s="410"/>
      <c r="V52" s="411"/>
      <c r="W52" s="411"/>
      <c r="X52" s="400"/>
      <c r="Y52" s="411"/>
      <c r="Z52" s="411"/>
      <c r="AA52" s="414"/>
      <c r="AB52" s="401"/>
      <c r="AC52" s="402"/>
      <c r="AD52" s="402"/>
      <c r="AE52" s="400"/>
      <c r="AF52" s="248"/>
      <c r="AG52" s="248"/>
      <c r="AH52" s="248"/>
      <c r="AI52" s="248"/>
      <c r="AJ52" s="248"/>
      <c r="AK52" s="248"/>
      <c r="AL52" s="248"/>
      <c r="AM52" s="248"/>
      <c r="AN52" s="248"/>
      <c r="AO52" s="248"/>
      <c r="AP52" s="248"/>
      <c r="AQ52" s="248"/>
      <c r="AR52" s="248"/>
      <c r="AS52" s="248"/>
      <c r="AT52" s="248"/>
      <c r="AU52" s="248"/>
      <c r="AV52" s="248"/>
      <c r="AW52" s="248"/>
      <c r="AX52" s="248"/>
      <c r="AY52" s="248"/>
      <c r="AZ52" s="248"/>
      <c r="BA52" s="248"/>
      <c r="BB52" s="248"/>
      <c r="BC52" s="248"/>
      <c r="BD52" s="248"/>
      <c r="BE52" s="248"/>
      <c r="BF52" s="248"/>
      <c r="BG52" s="92"/>
      <c r="BH52" s="92"/>
      <c r="BI52" s="92"/>
      <c r="BJ52" s="92"/>
      <c r="BK52" s="92"/>
      <c r="BL52" s="92"/>
      <c r="BM52" s="92"/>
      <c r="BN52" s="92"/>
      <c r="BO52" s="92"/>
      <c r="BP52" s="92"/>
      <c r="BQ52" s="92"/>
      <c r="BR52" s="92"/>
      <c r="BS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410"/>
      <c r="V53" s="411"/>
      <c r="W53" s="411"/>
      <c r="X53" s="400"/>
      <c r="Y53" s="411"/>
      <c r="Z53" s="411"/>
      <c r="AA53" s="414"/>
      <c r="AB53" s="414"/>
      <c r="AC53" s="402"/>
      <c r="AD53" s="402"/>
      <c r="AE53" s="400"/>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92"/>
      <c r="BH53" s="92"/>
      <c r="BI53" s="92"/>
      <c r="BJ53" s="92"/>
      <c r="BK53" s="92"/>
      <c r="BL53" s="92"/>
      <c r="BM53" s="92"/>
      <c r="BN53" s="92"/>
      <c r="BO53" s="92"/>
      <c r="BP53" s="92"/>
      <c r="BQ53" s="92"/>
      <c r="BR53" s="92"/>
      <c r="BS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114</v>
      </c>
      <c r="F54" s="47"/>
      <c r="G54" s="47"/>
      <c r="H54" s="45"/>
      <c r="I54" s="47"/>
      <c r="J54" s="47"/>
      <c r="K54" s="47"/>
      <c r="L54" s="47"/>
      <c r="M54" s="47"/>
      <c r="N54" s="47"/>
      <c r="O54" s="47"/>
      <c r="P54" s="48"/>
      <c r="Q54" s="47"/>
      <c r="R54" s="49"/>
      <c r="S54" s="49"/>
      <c r="T54" s="16"/>
      <c r="U54" s="410"/>
      <c r="V54" s="411"/>
      <c r="W54" s="411"/>
      <c r="X54" s="400"/>
      <c r="Y54" s="411"/>
      <c r="Z54" s="411"/>
      <c r="AA54" s="414"/>
      <c r="AB54" s="414"/>
      <c r="AC54" s="402"/>
      <c r="AD54" s="402"/>
      <c r="AE54" s="400"/>
      <c r="AF54" s="248"/>
      <c r="AG54" s="248"/>
      <c r="AH54" s="248"/>
      <c r="AI54" s="248"/>
      <c r="AJ54" s="248"/>
      <c r="AK54" s="248"/>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92"/>
      <c r="BH54" s="92"/>
      <c r="BI54" s="92"/>
      <c r="BJ54" s="92"/>
      <c r="BK54" s="92"/>
      <c r="BL54" s="92"/>
      <c r="BM54" s="92"/>
      <c r="BN54" s="92"/>
      <c r="BO54" s="92"/>
      <c r="BP54" s="92"/>
      <c r="BQ54" s="92"/>
      <c r="BR54" s="92"/>
      <c r="BS54" s="92"/>
      <c r="CB54" s="92"/>
      <c r="CC54" s="92"/>
      <c r="CD54" s="92"/>
      <c r="CE54" s="92"/>
      <c r="CF54" s="92"/>
      <c r="CG54" s="92"/>
      <c r="CH54" s="92"/>
      <c r="CI54" s="92"/>
      <c r="CJ54" s="92"/>
      <c r="CK54" s="92"/>
      <c r="CL54" s="92"/>
      <c r="CM54" s="92"/>
    </row>
    <row r="55" spans="1:91" s="42" customFormat="1" ht="16.5" hidden="1" customHeight="1" x14ac:dyDescent="0.15">
      <c r="A55" s="50" t="s">
        <v>249</v>
      </c>
      <c r="B55" s="34" t="s">
        <v>21</v>
      </c>
      <c r="C55" s="51" t="s">
        <v>224</v>
      </c>
      <c r="D55" s="52"/>
      <c r="E55" s="211"/>
      <c r="F55" s="42" t="str">
        <f>IF(E55="","",MATCH(E55,AF55:BB55,0))</f>
        <v/>
      </c>
      <c r="H55" s="52"/>
      <c r="P55" s="56"/>
      <c r="R55" s="55" t="str">
        <f>IF(F55="","",INDEX(AF56:BB56,1,F55))</f>
        <v/>
      </c>
      <c r="S55" s="31" t="str">
        <f>IF(R55="","",IF(R55="無記号","",R55))</f>
        <v/>
      </c>
      <c r="T55" s="17"/>
      <c r="U55" s="410"/>
      <c r="V55" s="411"/>
      <c r="W55" s="411"/>
      <c r="X55" s="400"/>
      <c r="Y55" s="411"/>
      <c r="Z55" s="411"/>
      <c r="AA55" s="414"/>
      <c r="AB55" s="414"/>
      <c r="AC55" s="402"/>
      <c r="AD55" s="402"/>
      <c r="AE55" s="400"/>
      <c r="AF55" s="248" t="s">
        <v>97</v>
      </c>
      <c r="AG55" s="248" t="s">
        <v>98</v>
      </c>
      <c r="AH55" s="248" t="s">
        <v>99</v>
      </c>
      <c r="AI55" s="248" t="s">
        <v>100</v>
      </c>
      <c r="AJ55" s="248" t="s">
        <v>101</v>
      </c>
      <c r="AK55" s="248" t="s">
        <v>102</v>
      </c>
      <c r="AL55" s="248" t="s">
        <v>103</v>
      </c>
      <c r="AM55" s="248" t="s">
        <v>104</v>
      </c>
      <c r="AN55" s="248" t="s">
        <v>105</v>
      </c>
      <c r="AO55" s="248" t="s">
        <v>106</v>
      </c>
      <c r="AP55" s="248" t="s">
        <v>107</v>
      </c>
      <c r="AQ55" s="248" t="s">
        <v>108</v>
      </c>
      <c r="AR55" s="248" t="s">
        <v>109</v>
      </c>
      <c r="AS55" s="248" t="s">
        <v>110</v>
      </c>
      <c r="AT55" s="248" t="s">
        <v>111</v>
      </c>
      <c r="AU55" s="248" t="s">
        <v>250</v>
      </c>
      <c r="AV55" s="248"/>
      <c r="AW55" s="248"/>
      <c r="AX55" s="248"/>
      <c r="AY55" s="248"/>
      <c r="AZ55" s="248"/>
      <c r="BA55" s="248"/>
      <c r="BB55" s="248"/>
      <c r="BC55" s="248"/>
      <c r="BD55" s="248"/>
      <c r="BE55" s="248"/>
      <c r="BF55" s="248"/>
      <c r="BG55" s="92"/>
      <c r="BH55" s="92"/>
      <c r="BI55" s="92"/>
      <c r="BJ55" s="92"/>
      <c r="BK55" s="92"/>
      <c r="BL55" s="92"/>
      <c r="BM55" s="92"/>
      <c r="BN55" s="92"/>
      <c r="BO55" s="92"/>
      <c r="BP55" s="92"/>
      <c r="BQ55" s="92"/>
      <c r="BR55" s="92"/>
      <c r="BS55" s="92"/>
      <c r="CB55" s="92"/>
      <c r="CC55" s="92"/>
      <c r="CD55" s="92"/>
      <c r="CE55" s="92"/>
      <c r="CF55" s="92"/>
      <c r="CG55" s="92"/>
      <c r="CH55" s="92"/>
      <c r="CI55" s="92"/>
      <c r="CJ55" s="92"/>
      <c r="CK55" s="92"/>
      <c r="CL55" s="92"/>
      <c r="CM55" s="92"/>
    </row>
    <row r="56" spans="1:91" s="42" customFormat="1" ht="204.75" hidden="1" customHeight="1" x14ac:dyDescent="0.15">
      <c r="A56" s="50" t="s">
        <v>285</v>
      </c>
      <c r="B56" s="29"/>
      <c r="C56" s="57"/>
      <c r="D56" s="58"/>
      <c r="E56" s="68"/>
      <c r="F56" s="59"/>
      <c r="G56" s="59"/>
      <c r="H56" s="58"/>
      <c r="I56" s="59"/>
      <c r="J56" s="59"/>
      <c r="K56" s="59"/>
      <c r="L56" s="59"/>
      <c r="M56" s="59"/>
      <c r="N56" s="59"/>
      <c r="O56" s="59"/>
      <c r="P56" s="60"/>
      <c r="Q56" s="59"/>
      <c r="R56" s="61"/>
      <c r="S56" s="61"/>
      <c r="T56" s="15"/>
      <c r="U56" s="410"/>
      <c r="V56" s="411"/>
      <c r="W56" s="411"/>
      <c r="X56" s="400"/>
      <c r="Y56" s="411"/>
      <c r="Z56" s="411"/>
      <c r="AA56" s="414"/>
      <c r="AB56" s="414"/>
      <c r="AC56" s="402"/>
      <c r="AD56" s="402"/>
      <c r="AE56" s="400"/>
      <c r="AF56" s="404" t="s">
        <v>809</v>
      </c>
      <c r="AG56" s="404" t="s">
        <v>810</v>
      </c>
      <c r="AH56" s="404" t="s">
        <v>811</v>
      </c>
      <c r="AI56" s="404" t="s">
        <v>812</v>
      </c>
      <c r="AJ56" s="404" t="s">
        <v>813</v>
      </c>
      <c r="AK56" s="404" t="s">
        <v>814</v>
      </c>
      <c r="AL56" s="404" t="s">
        <v>815</v>
      </c>
      <c r="AM56" s="404" t="s">
        <v>816</v>
      </c>
      <c r="AN56" s="404" t="s">
        <v>817</v>
      </c>
      <c r="AO56" s="404" t="s">
        <v>818</v>
      </c>
      <c r="AP56" s="404" t="s">
        <v>819</v>
      </c>
      <c r="AQ56" s="404" t="s">
        <v>820</v>
      </c>
      <c r="AR56" s="404" t="s">
        <v>821</v>
      </c>
      <c r="AS56" s="404" t="s">
        <v>822</v>
      </c>
      <c r="AT56" s="404" t="s">
        <v>823</v>
      </c>
      <c r="AU56" s="404" t="s">
        <v>824</v>
      </c>
      <c r="AV56" s="248"/>
      <c r="AW56" s="248"/>
      <c r="AX56" s="248"/>
      <c r="AY56" s="248"/>
      <c r="AZ56" s="248"/>
      <c r="BA56" s="248"/>
      <c r="BB56" s="248"/>
      <c r="BC56" s="248"/>
      <c r="BD56" s="248"/>
      <c r="BE56" s="248"/>
      <c r="BF56" s="248"/>
      <c r="BG56" s="92"/>
      <c r="BH56" s="92"/>
      <c r="BI56" s="92"/>
      <c r="BJ56" s="92"/>
      <c r="BK56" s="92"/>
      <c r="BL56" s="92"/>
      <c r="BM56" s="92"/>
      <c r="BN56" s="92"/>
      <c r="BO56" s="92"/>
      <c r="BP56" s="92"/>
      <c r="BQ56" s="92"/>
      <c r="BR56" s="92"/>
      <c r="BS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410"/>
      <c r="V57" s="411"/>
      <c r="W57" s="411"/>
      <c r="X57" s="400"/>
      <c r="Y57" s="411"/>
      <c r="Z57" s="411"/>
      <c r="AA57" s="414"/>
      <c r="AB57" s="414"/>
      <c r="AC57" s="402"/>
      <c r="AD57" s="402"/>
      <c r="AE57" s="400"/>
      <c r="AF57" s="404"/>
      <c r="AG57" s="404"/>
      <c r="AH57" s="404"/>
      <c r="AI57" s="404"/>
      <c r="AJ57" s="404"/>
      <c r="AK57" s="404"/>
      <c r="AL57" s="404"/>
      <c r="AM57" s="404"/>
      <c r="AN57" s="404"/>
      <c r="AO57" s="404"/>
      <c r="AP57" s="404"/>
      <c r="AQ57" s="404"/>
      <c r="AR57" s="404"/>
      <c r="AS57" s="404"/>
      <c r="AT57" s="404"/>
      <c r="AU57" s="404"/>
      <c r="AV57" s="248"/>
      <c r="AW57" s="248"/>
      <c r="AX57" s="248"/>
      <c r="AY57" s="248"/>
      <c r="AZ57" s="248"/>
      <c r="BA57" s="248"/>
      <c r="BB57" s="248"/>
      <c r="BC57" s="248"/>
      <c r="BD57" s="248"/>
      <c r="BE57" s="248"/>
      <c r="BF57" s="248"/>
      <c r="BG57" s="92"/>
      <c r="BH57" s="92"/>
      <c r="BI57" s="92"/>
      <c r="BJ57" s="92"/>
      <c r="BK57" s="92"/>
      <c r="BL57" s="92"/>
      <c r="BM57" s="92"/>
      <c r="BN57" s="92"/>
      <c r="BO57" s="92"/>
      <c r="BP57" s="92"/>
      <c r="BQ57" s="92"/>
      <c r="BR57" s="92"/>
      <c r="BS57" s="92"/>
      <c r="CB57" s="92"/>
      <c r="CC57" s="92"/>
      <c r="CD57" s="92"/>
      <c r="CE57" s="92"/>
      <c r="CF57" s="92"/>
      <c r="CG57" s="92"/>
      <c r="CH57" s="92"/>
      <c r="CI57" s="92"/>
      <c r="CJ57" s="92"/>
      <c r="CK57" s="92"/>
      <c r="CL57" s="92"/>
      <c r="CM57" s="92"/>
    </row>
    <row r="58" spans="1:91" s="42" customFormat="1" ht="16.5" customHeight="1" x14ac:dyDescent="0.15">
      <c r="A58" s="223" t="s">
        <v>249</v>
      </c>
      <c r="B58" s="34" t="s">
        <v>22</v>
      </c>
      <c r="C58" s="51" t="s">
        <v>9</v>
      </c>
      <c r="D58" s="52"/>
      <c r="E58" s="74" t="s">
        <v>482</v>
      </c>
      <c r="F58" s="42">
        <f>IF(E58="","",MATCH(E58,AF58:BB58,0))</f>
        <v>1</v>
      </c>
      <c r="G58" s="56"/>
      <c r="H58" s="52"/>
      <c r="P58" s="56"/>
      <c r="Q58" s="52"/>
      <c r="R58" s="55" t="str">
        <f>IF(F58="","",INDEX(AF59:BB59,1,F58))</f>
        <v>無記号</v>
      </c>
      <c r="S58" s="31" t="str">
        <f>IF(R58="","",IF(R58="無記号","",R58))</f>
        <v/>
      </c>
      <c r="T58" s="17"/>
      <c r="U58" s="410"/>
      <c r="V58" s="411"/>
      <c r="W58" s="411"/>
      <c r="X58" s="400"/>
      <c r="Y58" s="411"/>
      <c r="Z58" s="411"/>
      <c r="AA58" s="414"/>
      <c r="AB58" s="414"/>
      <c r="AC58" s="402"/>
      <c r="AD58" s="402"/>
      <c r="AE58" s="400"/>
      <c r="AF58" s="248" t="s">
        <v>825</v>
      </c>
      <c r="AG58" s="248" t="s">
        <v>826</v>
      </c>
      <c r="AH58" s="248"/>
      <c r="AI58" s="248"/>
      <c r="AJ58" s="248"/>
      <c r="AK58" s="248"/>
      <c r="AL58" s="248"/>
      <c r="AM58" s="248"/>
      <c r="AN58" s="248"/>
      <c r="AO58" s="248"/>
      <c r="AP58" s="248"/>
      <c r="AQ58" s="248"/>
      <c r="AR58" s="248"/>
      <c r="AS58" s="248"/>
      <c r="AT58" s="248"/>
      <c r="AU58" s="248"/>
      <c r="AV58" s="248"/>
      <c r="AW58" s="248"/>
      <c r="AX58" s="248"/>
      <c r="AY58" s="248"/>
      <c r="AZ58" s="248"/>
      <c r="BA58" s="248"/>
      <c r="BB58" s="248"/>
      <c r="BC58" s="248"/>
      <c r="BD58" s="248"/>
      <c r="BE58" s="248"/>
      <c r="BF58" s="248"/>
      <c r="BG58" s="92"/>
      <c r="BH58" s="92"/>
      <c r="BI58" s="92"/>
      <c r="BJ58" s="92"/>
      <c r="BK58" s="92"/>
      <c r="BL58" s="92"/>
      <c r="BM58" s="92"/>
      <c r="BN58" s="92"/>
      <c r="BO58" s="92"/>
      <c r="BP58" s="92"/>
      <c r="BQ58" s="92"/>
      <c r="BR58" s="92"/>
      <c r="BS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410"/>
      <c r="V59" s="411"/>
      <c r="W59" s="411"/>
      <c r="X59" s="400"/>
      <c r="Y59" s="411"/>
      <c r="Z59" s="411"/>
      <c r="AA59" s="414"/>
      <c r="AB59" s="414"/>
      <c r="AC59" s="402"/>
      <c r="AD59" s="402"/>
      <c r="AE59" s="400"/>
      <c r="AF59" s="248" t="s">
        <v>112</v>
      </c>
      <c r="AG59" s="248" t="s">
        <v>827</v>
      </c>
      <c r="AH59" s="248"/>
      <c r="AI59" s="248"/>
      <c r="AJ59" s="248"/>
      <c r="AK59" s="248"/>
      <c r="AL59" s="248"/>
      <c r="AM59" s="248"/>
      <c r="AN59" s="248"/>
      <c r="AO59" s="248"/>
      <c r="AP59" s="248"/>
      <c r="AQ59" s="248"/>
      <c r="AR59" s="248"/>
      <c r="AS59" s="248"/>
      <c r="AT59" s="248"/>
      <c r="AU59" s="248"/>
      <c r="AV59" s="248"/>
      <c r="AW59" s="248"/>
      <c r="AX59" s="248"/>
      <c r="AY59" s="248"/>
      <c r="AZ59" s="248"/>
      <c r="BA59" s="248"/>
      <c r="BB59" s="248"/>
      <c r="BC59" s="248"/>
      <c r="BD59" s="248"/>
      <c r="BE59" s="248"/>
      <c r="BF59" s="248"/>
      <c r="BG59" s="92"/>
      <c r="BH59" s="92"/>
      <c r="BI59" s="92"/>
      <c r="BJ59" s="92"/>
      <c r="BK59" s="92"/>
      <c r="BL59" s="92"/>
      <c r="BM59" s="92"/>
      <c r="BN59" s="92"/>
      <c r="BO59" s="92"/>
      <c r="BP59" s="92"/>
      <c r="BQ59" s="92"/>
      <c r="BR59" s="92"/>
      <c r="BS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410"/>
      <c r="V60" s="411"/>
      <c r="W60" s="411"/>
      <c r="X60" s="400"/>
      <c r="Y60" s="411"/>
      <c r="Z60" s="411"/>
      <c r="AA60" s="414"/>
      <c r="AB60" s="414"/>
      <c r="AC60" s="402"/>
      <c r="AD60" s="402"/>
      <c r="AE60" s="400"/>
      <c r="AF60" s="248"/>
      <c r="AG60" s="248"/>
      <c r="AH60" s="248"/>
      <c r="AI60" s="248"/>
      <c r="AJ60" s="248"/>
      <c r="AK60" s="248"/>
      <c r="AL60" s="248"/>
      <c r="AM60" s="248"/>
      <c r="AN60" s="248"/>
      <c r="AO60" s="248"/>
      <c r="AP60" s="248"/>
      <c r="AQ60" s="248"/>
      <c r="AR60" s="248"/>
      <c r="AS60" s="248"/>
      <c r="AT60" s="248"/>
      <c r="AU60" s="248"/>
      <c r="AV60" s="248"/>
      <c r="AW60" s="248"/>
      <c r="AX60" s="248"/>
      <c r="AY60" s="248"/>
      <c r="AZ60" s="248"/>
      <c r="BA60" s="248"/>
      <c r="BB60" s="248"/>
      <c r="BC60" s="248"/>
      <c r="BD60" s="248"/>
      <c r="BE60" s="248"/>
      <c r="BF60" s="248"/>
      <c r="BG60" s="92"/>
      <c r="BH60" s="92"/>
      <c r="BI60" s="92"/>
      <c r="BJ60" s="92"/>
      <c r="BK60" s="92"/>
      <c r="BL60" s="92"/>
      <c r="BM60" s="92"/>
      <c r="BN60" s="92"/>
      <c r="BO60" s="92"/>
      <c r="BP60" s="92"/>
      <c r="BQ60" s="92"/>
      <c r="BR60" s="92"/>
      <c r="BS60" s="92"/>
      <c r="CB60" s="92"/>
      <c r="CC60" s="92"/>
      <c r="CD60" s="92"/>
      <c r="CE60" s="92"/>
      <c r="CF60" s="92"/>
      <c r="CG60" s="92"/>
      <c r="CH60" s="92"/>
      <c r="CI60" s="92"/>
      <c r="CJ60" s="92"/>
      <c r="CK60" s="92"/>
      <c r="CL60" s="92"/>
      <c r="CM60" s="92"/>
    </row>
    <row r="61" spans="1:91" s="42" customFormat="1" ht="16.5" hidden="1" customHeight="1" x14ac:dyDescent="0.15">
      <c r="A61" s="223" t="s">
        <v>249</v>
      </c>
      <c r="B61" s="34" t="s">
        <v>23</v>
      </c>
      <c r="C61" s="51" t="s">
        <v>10</v>
      </c>
      <c r="D61" s="52"/>
      <c r="E61" s="74" t="s">
        <v>401</v>
      </c>
      <c r="F61" s="42">
        <f>IF(E61="","",MATCH(E61,AF61:BB61,0))</f>
        <v>1</v>
      </c>
      <c r="G61" s="56"/>
      <c r="H61" s="52"/>
      <c r="P61" s="56"/>
      <c r="Q61" s="52"/>
      <c r="R61" s="55" t="str">
        <f>IF(F61="","",INDEX(AF62:BB62,1,F61))</f>
        <v>無記号</v>
      </c>
      <c r="S61" s="31" t="str">
        <f>IF(R61="","",IF(R61="無記号","",R61))</f>
        <v/>
      </c>
      <c r="T61" s="17"/>
      <c r="U61" s="410"/>
      <c r="V61" s="411"/>
      <c r="W61" s="411"/>
      <c r="X61" s="400"/>
      <c r="Y61" s="411"/>
      <c r="Z61" s="411"/>
      <c r="AA61" s="414"/>
      <c r="AB61" s="414"/>
      <c r="AC61" s="402"/>
      <c r="AD61" s="402"/>
      <c r="AE61" s="400"/>
      <c r="AF61" s="248" t="s">
        <v>401</v>
      </c>
      <c r="AG61" s="248" t="s">
        <v>483</v>
      </c>
      <c r="AH61" s="248"/>
      <c r="AI61" s="248"/>
      <c r="AJ61" s="248"/>
      <c r="AK61" s="248"/>
      <c r="AL61" s="248"/>
      <c r="AM61" s="248"/>
      <c r="AN61" s="248"/>
      <c r="AO61" s="248"/>
      <c r="AP61" s="248"/>
      <c r="AQ61" s="248"/>
      <c r="AR61" s="248"/>
      <c r="AS61" s="248"/>
      <c r="AT61" s="248"/>
      <c r="AU61" s="248"/>
      <c r="AV61" s="248"/>
      <c r="AW61" s="248"/>
      <c r="AX61" s="248"/>
      <c r="AY61" s="248"/>
      <c r="AZ61" s="248"/>
      <c r="BA61" s="248"/>
      <c r="BB61" s="248"/>
      <c r="BC61" s="248"/>
      <c r="BD61" s="248"/>
      <c r="BE61" s="248"/>
      <c r="BF61" s="248"/>
      <c r="BG61" s="92"/>
      <c r="BH61" s="92"/>
      <c r="BI61" s="92"/>
      <c r="BJ61" s="92"/>
      <c r="BK61" s="92"/>
      <c r="BL61" s="92"/>
      <c r="BM61" s="92"/>
      <c r="BN61" s="92"/>
      <c r="BO61" s="92"/>
      <c r="BP61" s="92"/>
      <c r="BQ61" s="92"/>
      <c r="BR61" s="92"/>
      <c r="BS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410"/>
      <c r="V62" s="411"/>
      <c r="W62" s="411"/>
      <c r="X62" s="400"/>
      <c r="Y62" s="411"/>
      <c r="Z62" s="411"/>
      <c r="AA62" s="414"/>
      <c r="AB62" s="414"/>
      <c r="AC62" s="402"/>
      <c r="AD62" s="402"/>
      <c r="AE62" s="400"/>
      <c r="AF62" s="248" t="s">
        <v>112</v>
      </c>
      <c r="AG62" s="248" t="s">
        <v>824</v>
      </c>
      <c r="AH62" s="248"/>
      <c r="AI62" s="248"/>
      <c r="AJ62" s="248"/>
      <c r="AK62" s="248"/>
      <c r="AL62" s="248"/>
      <c r="AM62" s="248"/>
      <c r="AN62" s="248"/>
      <c r="AO62" s="248"/>
      <c r="AP62" s="248"/>
      <c r="AQ62" s="248"/>
      <c r="AR62" s="248"/>
      <c r="AS62" s="248"/>
      <c r="AT62" s="248"/>
      <c r="AU62" s="248"/>
      <c r="AV62" s="248"/>
      <c r="AW62" s="248"/>
      <c r="AX62" s="248"/>
      <c r="AY62" s="248"/>
      <c r="AZ62" s="248"/>
      <c r="BA62" s="248"/>
      <c r="BB62" s="248"/>
      <c r="BC62" s="248"/>
      <c r="BD62" s="248"/>
      <c r="BE62" s="248"/>
      <c r="BF62" s="248"/>
      <c r="BG62" s="92"/>
      <c r="BH62" s="92"/>
      <c r="BI62" s="92"/>
      <c r="BJ62" s="92"/>
      <c r="BK62" s="92"/>
      <c r="BL62" s="92"/>
      <c r="BM62" s="92"/>
      <c r="BN62" s="92"/>
      <c r="BO62" s="92"/>
      <c r="BP62" s="92"/>
      <c r="BQ62" s="92"/>
      <c r="BR62" s="92"/>
      <c r="BS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410"/>
      <c r="V63" s="411"/>
      <c r="W63" s="411"/>
      <c r="X63" s="400"/>
      <c r="Y63" s="411"/>
      <c r="Z63" s="411"/>
      <c r="AA63" s="414"/>
      <c r="AB63" s="414"/>
      <c r="AC63" s="402"/>
      <c r="AD63" s="402"/>
      <c r="AE63" s="400"/>
      <c r="AF63" s="248"/>
      <c r="AG63" s="248"/>
      <c r="AH63" s="248"/>
      <c r="AI63" s="248"/>
      <c r="AJ63" s="248"/>
      <c r="AK63" s="248"/>
      <c r="AL63" s="248"/>
      <c r="AM63" s="248"/>
      <c r="AN63" s="248"/>
      <c r="AO63" s="248"/>
      <c r="AP63" s="248"/>
      <c r="AQ63" s="248"/>
      <c r="AR63" s="248"/>
      <c r="AS63" s="248"/>
      <c r="AT63" s="248"/>
      <c r="AU63" s="248"/>
      <c r="AV63" s="248"/>
      <c r="AW63" s="248"/>
      <c r="AX63" s="248"/>
      <c r="AY63" s="248"/>
      <c r="AZ63" s="248"/>
      <c r="BA63" s="248"/>
      <c r="BB63" s="248"/>
      <c r="BC63" s="248"/>
      <c r="BD63" s="248"/>
      <c r="BE63" s="248"/>
      <c r="BF63" s="248"/>
      <c r="BG63" s="92"/>
      <c r="BH63" s="92"/>
      <c r="BI63" s="92"/>
      <c r="BJ63" s="92"/>
      <c r="BK63" s="92"/>
      <c r="BL63" s="92"/>
      <c r="BM63" s="92"/>
      <c r="BN63" s="92"/>
      <c r="BO63" s="92"/>
      <c r="BP63" s="92"/>
      <c r="BQ63" s="92"/>
      <c r="BR63" s="92"/>
      <c r="BS63" s="92"/>
      <c r="CB63" s="92"/>
      <c r="CC63" s="92"/>
      <c r="CD63" s="92"/>
      <c r="CE63" s="92"/>
      <c r="CF63" s="92"/>
      <c r="CG63" s="92"/>
      <c r="CH63" s="92"/>
      <c r="CI63" s="92"/>
      <c r="CJ63" s="92"/>
      <c r="CK63" s="92"/>
      <c r="CL63" s="92"/>
      <c r="CM63" s="92"/>
    </row>
    <row r="64" spans="1:91" s="42" customFormat="1" ht="16.5" hidden="1" customHeight="1" x14ac:dyDescent="0.15">
      <c r="A64" s="28"/>
      <c r="B64" s="34" t="s">
        <v>24</v>
      </c>
      <c r="C64" s="219" t="s">
        <v>8</v>
      </c>
      <c r="D64" s="52"/>
      <c r="E64" s="63"/>
      <c r="G64" s="56"/>
      <c r="R64" s="31"/>
      <c r="S64" s="31" t="str">
        <f>IF(R64="","",IF(R64="無記号","",R64))</f>
        <v/>
      </c>
      <c r="T64" s="1"/>
      <c r="U64" s="410"/>
      <c r="V64" s="411"/>
      <c r="W64" s="411"/>
      <c r="X64" s="411"/>
      <c r="Y64" s="411"/>
      <c r="Z64" s="411"/>
      <c r="AA64" s="414"/>
      <c r="AB64" s="414"/>
      <c r="AC64" s="402"/>
      <c r="AD64" s="402"/>
      <c r="AE64" s="400"/>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410"/>
      <c r="V65" s="411"/>
      <c r="W65" s="411"/>
      <c r="X65" s="411"/>
      <c r="Y65" s="411"/>
      <c r="Z65" s="411"/>
      <c r="AA65" s="414"/>
      <c r="AB65" s="414"/>
      <c r="AC65" s="402"/>
      <c r="AD65" s="402"/>
      <c r="AE65" s="400"/>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492</v>
      </c>
      <c r="F66" s="47"/>
      <c r="G66" s="47"/>
      <c r="H66" s="45"/>
      <c r="I66" s="47"/>
      <c r="J66" s="47"/>
      <c r="K66" s="47"/>
      <c r="L66" s="47"/>
      <c r="M66" s="47"/>
      <c r="N66" s="47"/>
      <c r="O66" s="47"/>
      <c r="P66" s="48"/>
      <c r="Q66" s="47"/>
      <c r="R66" s="49"/>
      <c r="S66" s="49"/>
      <c r="T66" s="16"/>
      <c r="U66" s="410"/>
      <c r="V66" s="411"/>
      <c r="W66" s="411"/>
      <c r="X66" s="411"/>
      <c r="Y66" s="411"/>
      <c r="Z66" s="411"/>
      <c r="AA66" s="414"/>
      <c r="AB66" s="414"/>
      <c r="AC66" s="402"/>
      <c r="AD66" s="402"/>
      <c r="AE66" s="400"/>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23"/>
      <c r="B67" s="34" t="s">
        <v>493</v>
      </c>
      <c r="C67" s="51" t="s">
        <v>117</v>
      </c>
      <c r="D67" s="52"/>
      <c r="E67" s="74" t="s">
        <v>288</v>
      </c>
      <c r="F67" s="42">
        <f>IF(E67="","",MATCH(E67,AF67:BD67,0))</f>
        <v>1</v>
      </c>
      <c r="H67" s="52"/>
      <c r="P67" s="56"/>
      <c r="R67" s="55" t="str">
        <f>IF(F67="","",INDEX(AF68:BD68,1,F67))</f>
        <v>無記号</v>
      </c>
      <c r="S67" s="31" t="str">
        <f>IF(R67="","",IF(R67="無記号","",R67))</f>
        <v/>
      </c>
      <c r="T67" s="56"/>
      <c r="U67" s="92"/>
      <c r="V67" s="400"/>
      <c r="W67" s="400"/>
      <c r="X67" s="400"/>
      <c r="Y67" s="400"/>
      <c r="Z67" s="400"/>
      <c r="AA67" s="401"/>
      <c r="AB67" s="401"/>
      <c r="AC67" s="402"/>
      <c r="AD67" s="402"/>
      <c r="AE67" s="400"/>
      <c r="AF67" s="248" t="s">
        <v>288</v>
      </c>
      <c r="AG67" s="248" t="s">
        <v>289</v>
      </c>
      <c r="AH67" s="248" t="s">
        <v>828</v>
      </c>
      <c r="AI67" s="248" t="s">
        <v>290</v>
      </c>
      <c r="AJ67" s="248" t="s">
        <v>291</v>
      </c>
      <c r="AK67" s="248" t="s">
        <v>292</v>
      </c>
      <c r="AL67" s="248" t="s">
        <v>293</v>
      </c>
      <c r="AM67" s="248" t="s">
        <v>294</v>
      </c>
      <c r="AN67" s="248" t="s">
        <v>295</v>
      </c>
      <c r="AO67" s="248" t="s">
        <v>296</v>
      </c>
      <c r="AP67" s="248" t="s">
        <v>297</v>
      </c>
      <c r="AQ67" s="248" t="s">
        <v>298</v>
      </c>
      <c r="AR67" s="248" t="s">
        <v>299</v>
      </c>
      <c r="AS67" s="248" t="s">
        <v>300</v>
      </c>
      <c r="AT67" s="248" t="s">
        <v>301</v>
      </c>
      <c r="AU67" s="248" t="s">
        <v>302</v>
      </c>
      <c r="AV67" s="248" t="s">
        <v>303</v>
      </c>
      <c r="AW67" s="248" t="s">
        <v>304</v>
      </c>
      <c r="AX67" s="248" t="s">
        <v>305</v>
      </c>
      <c r="AY67" s="248" t="s">
        <v>306</v>
      </c>
      <c r="AZ67" s="248" t="s">
        <v>307</v>
      </c>
      <c r="BA67" s="248" t="s">
        <v>308</v>
      </c>
      <c r="BB67" s="248" t="s">
        <v>309</v>
      </c>
      <c r="BC67" s="248" t="s">
        <v>310</v>
      </c>
      <c r="BD67" s="248" t="s">
        <v>311</v>
      </c>
      <c r="BE67" s="248"/>
      <c r="BF67" s="248"/>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45" t="str">
        <f>IF(OR(P68="",P68=$AC$68),"",VALUE(P68))</f>
        <v/>
      </c>
      <c r="S68" s="61"/>
      <c r="T68" s="60"/>
      <c r="U68" s="92"/>
      <c r="V68" s="400"/>
      <c r="W68" s="400"/>
      <c r="X68" s="400"/>
      <c r="Y68" s="400"/>
      <c r="Z68" s="400"/>
      <c r="AA68" s="401" t="s">
        <v>548</v>
      </c>
      <c r="AB68" s="401" t="s">
        <v>317</v>
      </c>
      <c r="AC68" s="402" t="s">
        <v>372</v>
      </c>
      <c r="AD68" s="402" t="s">
        <v>373</v>
      </c>
      <c r="AE68" s="400"/>
      <c r="AF68" s="248" t="s">
        <v>112</v>
      </c>
      <c r="AG68" s="404" t="s">
        <v>829</v>
      </c>
      <c r="AH68" s="404" t="s">
        <v>830</v>
      </c>
      <c r="AI68" s="404" t="s">
        <v>32</v>
      </c>
      <c r="AJ68" s="404" t="s">
        <v>34</v>
      </c>
      <c r="AK68" s="404" t="s">
        <v>36</v>
      </c>
      <c r="AL68" s="404" t="s">
        <v>38</v>
      </c>
      <c r="AM68" s="404" t="s">
        <v>40</v>
      </c>
      <c r="AN68" s="404" t="s">
        <v>42</v>
      </c>
      <c r="AO68" s="404" t="s">
        <v>44</v>
      </c>
      <c r="AP68" s="404" t="s">
        <v>46</v>
      </c>
      <c r="AQ68" s="404" t="s">
        <v>48</v>
      </c>
      <c r="AR68" s="404" t="s">
        <v>50</v>
      </c>
      <c r="AS68" s="404" t="s">
        <v>52</v>
      </c>
      <c r="AT68" s="404" t="s">
        <v>54</v>
      </c>
      <c r="AU68" s="404" t="s">
        <v>56</v>
      </c>
      <c r="AV68" s="404" t="s">
        <v>58</v>
      </c>
      <c r="AW68" s="404" t="s">
        <v>60</v>
      </c>
      <c r="AX68" s="404" t="s">
        <v>62</v>
      </c>
      <c r="AY68" s="404" t="s">
        <v>64</v>
      </c>
      <c r="AZ68" s="404" t="s">
        <v>66</v>
      </c>
      <c r="BA68" s="404" t="s">
        <v>68</v>
      </c>
      <c r="BB68" s="404" t="s">
        <v>70</v>
      </c>
      <c r="BC68" s="404" t="s">
        <v>71</v>
      </c>
      <c r="BD68" s="404" t="s">
        <v>72</v>
      </c>
      <c r="BE68" s="248"/>
      <c r="BF68" s="248"/>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V69" s="416"/>
      <c r="W69" s="416"/>
      <c r="X69" s="416"/>
      <c r="Y69" s="416"/>
      <c r="Z69" s="416"/>
      <c r="AA69" s="262"/>
      <c r="AB69" s="262"/>
      <c r="AC69" s="417"/>
      <c r="AD69" s="417"/>
      <c r="AE69" s="416"/>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248"/>
      <c r="BE69" s="248"/>
      <c r="BF69" s="248"/>
      <c r="BG69" s="92"/>
      <c r="BH69" s="92"/>
      <c r="BI69" s="92"/>
      <c r="BJ69" s="92"/>
      <c r="BK69" s="92"/>
      <c r="BL69" s="92"/>
      <c r="BM69" s="92"/>
      <c r="BN69" s="92"/>
      <c r="BO69" s="92"/>
      <c r="BP69" s="92"/>
      <c r="BQ69" s="92"/>
      <c r="BR69" s="92"/>
      <c r="BS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V70" s="416"/>
      <c r="W70" s="416"/>
      <c r="X70" s="416"/>
      <c r="Y70" s="416"/>
      <c r="Z70" s="416"/>
      <c r="AA70" s="262"/>
      <c r="AB70" s="262"/>
      <c r="AC70" s="417"/>
      <c r="AD70" s="417"/>
      <c r="AE70" s="416"/>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248"/>
      <c r="BE70" s="248"/>
      <c r="BF70" s="248"/>
      <c r="BG70" s="92"/>
      <c r="BH70" s="92"/>
      <c r="BI70" s="92"/>
      <c r="BJ70" s="92"/>
      <c r="BK70" s="92"/>
      <c r="BL70" s="92"/>
      <c r="BM70" s="92"/>
      <c r="BN70" s="92"/>
      <c r="BO70" s="92"/>
      <c r="BP70" s="92"/>
      <c r="BQ70" s="92"/>
      <c r="BR70" s="92"/>
      <c r="BS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V71" s="416"/>
      <c r="W71" s="416"/>
      <c r="X71" s="416"/>
      <c r="Y71" s="416"/>
      <c r="Z71" s="416"/>
      <c r="AA71" s="262"/>
      <c r="AB71" s="262"/>
      <c r="AC71" s="417"/>
      <c r="AD71" s="417"/>
      <c r="AE71" s="416"/>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248"/>
      <c r="BE71" s="248"/>
      <c r="BF71" s="248"/>
      <c r="BG71" s="92"/>
      <c r="BH71" s="92"/>
      <c r="BI71" s="92"/>
      <c r="BJ71" s="92"/>
      <c r="BK71" s="92"/>
      <c r="BL71" s="92"/>
      <c r="BM71" s="92"/>
      <c r="BN71" s="92"/>
      <c r="BO71" s="92"/>
      <c r="BP71" s="92"/>
      <c r="BQ71" s="92"/>
      <c r="BR71" s="92"/>
      <c r="BS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V72" s="416"/>
      <c r="W72" s="416"/>
      <c r="X72" s="416"/>
      <c r="Y72" s="416"/>
      <c r="Z72" s="416"/>
      <c r="AA72" s="262"/>
      <c r="AB72" s="262"/>
      <c r="AC72" s="417"/>
      <c r="AD72" s="417"/>
      <c r="AE72" s="416"/>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248"/>
      <c r="BE72" s="248"/>
      <c r="BF72" s="248"/>
      <c r="BG72" s="92"/>
      <c r="BH72" s="92"/>
      <c r="BI72" s="92"/>
      <c r="BJ72" s="92"/>
      <c r="BK72" s="92"/>
      <c r="BL72" s="92"/>
      <c r="BM72" s="92"/>
      <c r="BN72" s="92"/>
      <c r="BO72" s="92"/>
      <c r="BP72" s="92"/>
      <c r="BQ72" s="92"/>
      <c r="BR72" s="92"/>
      <c r="BS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V73" s="416"/>
      <c r="W73" s="416"/>
      <c r="X73" s="416"/>
      <c r="Y73" s="416"/>
      <c r="Z73" s="416"/>
      <c r="AA73" s="262"/>
      <c r="AB73" s="262"/>
      <c r="AC73" s="417"/>
      <c r="AD73" s="417"/>
      <c r="AE73" s="416"/>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248"/>
      <c r="BE73" s="248"/>
      <c r="BF73" s="248"/>
      <c r="BG73" s="92"/>
      <c r="BH73" s="92"/>
      <c r="BI73" s="92"/>
      <c r="BJ73" s="92"/>
      <c r="BK73" s="92"/>
      <c r="BL73" s="92"/>
      <c r="BM73" s="92"/>
      <c r="BN73" s="92"/>
      <c r="BO73" s="92"/>
      <c r="BP73" s="92"/>
      <c r="BQ73" s="92"/>
      <c r="BR73" s="92"/>
      <c r="BS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V74" s="416"/>
      <c r="W74" s="416"/>
      <c r="X74" s="416"/>
      <c r="Y74" s="416"/>
      <c r="Z74" s="416"/>
      <c r="AA74" s="262"/>
      <c r="AB74" s="262"/>
      <c r="AC74" s="417"/>
      <c r="AD74" s="417"/>
      <c r="AE74" s="416"/>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248"/>
      <c r="BE74" s="248"/>
      <c r="BF74" s="248"/>
      <c r="BG74" s="92"/>
      <c r="BH74" s="92"/>
      <c r="BI74" s="92"/>
      <c r="BJ74" s="92"/>
      <c r="BK74" s="92"/>
      <c r="BL74" s="92"/>
      <c r="BM74" s="92"/>
      <c r="BN74" s="92"/>
      <c r="BO74" s="92"/>
      <c r="BP74" s="92"/>
      <c r="BQ74" s="92"/>
      <c r="BR74" s="92"/>
      <c r="BS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V75" s="416"/>
      <c r="W75" s="416"/>
      <c r="X75" s="416"/>
      <c r="Y75" s="416"/>
      <c r="Z75" s="416"/>
      <c r="AA75" s="262"/>
      <c r="AB75" s="262"/>
      <c r="AC75" s="417"/>
      <c r="AD75" s="417"/>
      <c r="AE75" s="416"/>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248"/>
      <c r="BE75" s="248"/>
      <c r="BF75" s="248"/>
      <c r="BG75" s="92"/>
      <c r="BH75" s="92"/>
      <c r="BI75" s="92"/>
      <c r="BJ75" s="92"/>
      <c r="BK75" s="92"/>
      <c r="BL75" s="92"/>
      <c r="BM75" s="92"/>
      <c r="BN75" s="92"/>
      <c r="BO75" s="92"/>
      <c r="BP75" s="92"/>
      <c r="BQ75" s="92"/>
      <c r="BR75" s="92"/>
      <c r="BS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V76" s="416"/>
      <c r="W76" s="416"/>
      <c r="X76" s="416"/>
      <c r="Y76" s="416"/>
      <c r="Z76" s="416"/>
      <c r="AA76" s="262"/>
      <c r="AB76" s="262"/>
      <c r="AC76" s="417"/>
      <c r="AD76" s="417"/>
      <c r="AE76" s="416"/>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248"/>
      <c r="BE76" s="248"/>
      <c r="BF76" s="248"/>
      <c r="BG76" s="92"/>
      <c r="BH76" s="92"/>
      <c r="BI76" s="92"/>
      <c r="BJ76" s="92"/>
      <c r="BK76" s="92"/>
      <c r="BL76" s="92"/>
      <c r="BM76" s="92"/>
      <c r="BN76" s="92"/>
      <c r="BO76" s="92"/>
      <c r="BP76" s="92"/>
      <c r="BQ76" s="92"/>
      <c r="BR76" s="92"/>
      <c r="BS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V77" s="416"/>
      <c r="W77" s="416"/>
      <c r="X77" s="416"/>
      <c r="Y77" s="416"/>
      <c r="Z77" s="416"/>
      <c r="AA77" s="262"/>
      <c r="AB77" s="262"/>
      <c r="AC77" s="417"/>
      <c r="AD77" s="417"/>
      <c r="AE77" s="416"/>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248"/>
      <c r="BE77" s="248"/>
      <c r="BF77" s="248"/>
      <c r="BG77" s="92"/>
      <c r="BH77" s="92"/>
      <c r="BI77" s="92"/>
      <c r="BJ77" s="92"/>
      <c r="BK77" s="92"/>
      <c r="BL77" s="92"/>
      <c r="BM77" s="92"/>
      <c r="BN77" s="92"/>
      <c r="BO77" s="92"/>
      <c r="BP77" s="92"/>
      <c r="BQ77" s="92"/>
      <c r="BR77" s="92"/>
      <c r="BS77" s="92"/>
      <c r="CB77" s="92"/>
      <c r="CC77" s="92"/>
      <c r="CD77" s="92"/>
      <c r="CE77" s="92"/>
      <c r="CF77" s="92"/>
      <c r="CG77" s="92"/>
      <c r="CH77" s="92"/>
      <c r="CI77" s="92"/>
      <c r="CJ77" s="92"/>
      <c r="CK77" s="92"/>
      <c r="CL77" s="92"/>
      <c r="CM77" s="92"/>
    </row>
  </sheetData>
  <sheetProtection password="CC67" sheet="1" objects="1" selectLockedCells="1"/>
  <mergeCells count="7">
    <mergeCell ref="L34:P34"/>
    <mergeCell ref="K1:O1"/>
    <mergeCell ref="K3:O3"/>
    <mergeCell ref="E3:I3"/>
    <mergeCell ref="I5:O5"/>
    <mergeCell ref="K2:O2"/>
    <mergeCell ref="H8:P8"/>
  </mergeCells>
  <phoneticPr fontId="2"/>
  <conditionalFormatting sqref="E8">
    <cfRule type="expression" dxfId="33" priority="1" stopIfTrue="1">
      <formula>$R$7="10-"</formula>
    </cfRule>
  </conditionalFormatting>
  <conditionalFormatting sqref="E44">
    <cfRule type="cellIs" dxfId="32" priority="8" stopIfTrue="1" operator="equal">
      <formula>$AD$44</formula>
    </cfRule>
  </conditionalFormatting>
  <conditionalFormatting sqref="E3:I3">
    <cfRule type="cellIs" dxfId="31" priority="2" stopIfTrue="1" operator="equal">
      <formula>"必須項目に入力漏れがあります"</formula>
    </cfRule>
    <cfRule type="cellIs" dxfId="30" priority="3" stopIfTrue="1" operator="equal">
      <formula>"選択項目に空欄があります"</formula>
    </cfRule>
    <cfRule type="cellIs" dxfId="29"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1.25" style="13" customWidth="1"/>
    <col min="24" max="26" width="2" style="13" hidden="1" customWidth="1"/>
    <col min="27" max="29" width="25.125" style="262" hidden="1" customWidth="1"/>
    <col min="30" max="30" width="15.625" style="13" hidden="1" customWidth="1"/>
    <col min="31" max="31" width="6.5" style="13" hidden="1" customWidth="1"/>
    <col min="32" max="48" width="5.5" style="43" hidden="1" customWidth="1"/>
    <col min="49"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420</v>
      </c>
      <c r="D1" s="202"/>
      <c r="E1" s="203"/>
      <c r="K1" s="485" t="s">
        <v>252</v>
      </c>
      <c r="L1" s="485"/>
      <c r="M1" s="485"/>
      <c r="N1" s="485"/>
      <c r="O1" s="485"/>
      <c r="R1" s="77"/>
      <c r="S1" s="77"/>
      <c r="AA1" s="262"/>
      <c r="AB1" s="262"/>
      <c r="AC1" s="262"/>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444</v>
      </c>
      <c r="E2" s="70" t="s">
        <v>509</v>
      </c>
      <c r="K2" s="490" t="s">
        <v>402</v>
      </c>
      <c r="L2" s="490"/>
      <c r="M2" s="490"/>
      <c r="N2" s="490"/>
      <c r="O2" s="490"/>
      <c r="P2" s="490"/>
      <c r="Q2" s="71"/>
      <c r="R2" s="71"/>
      <c r="S2" s="71"/>
      <c r="AA2" s="262"/>
      <c r="AB2" s="262"/>
      <c r="AC2" s="262"/>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240</v>
      </c>
      <c r="D3" s="34"/>
      <c r="E3" s="487" t="str">
        <f>IF(OR(E8&lt;&gt;"",E26&lt;&gt;"",E11=AC10),$AB$3,
IF(OR(E7="",E10="",E55="",E58="",E13="",E16="",E19="",E22="",E25=""),$AA$3,
CONCATENATE(V7,V34,V28,V31,V40,V43,V10,V52,V58,V61,V64,V13,V16,V19,V76,V79,V49,V85,V91,V22,V25)))</f>
        <v>※選択項目に空欄があります。</v>
      </c>
      <c r="F3" s="488"/>
      <c r="G3" s="488"/>
      <c r="H3" s="488"/>
      <c r="I3" s="489"/>
      <c r="J3" s="35"/>
      <c r="K3" s="486"/>
      <c r="L3" s="486"/>
      <c r="M3" s="486"/>
      <c r="N3" s="486"/>
      <c r="O3" s="486"/>
      <c r="P3" s="486"/>
      <c r="Q3" s="35"/>
      <c r="AA3" s="262" t="s">
        <v>421</v>
      </c>
      <c r="AB3" s="262" t="s">
        <v>379</v>
      </c>
      <c r="AC3" s="262"/>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262"/>
      <c r="AB4" s="262"/>
      <c r="AC4" s="262"/>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238</v>
      </c>
      <c r="D5" s="38"/>
      <c r="E5" s="39" t="s">
        <v>237</v>
      </c>
      <c r="F5" s="78"/>
      <c r="G5" s="78"/>
      <c r="H5" s="79"/>
      <c r="I5" s="476" t="s">
        <v>239</v>
      </c>
      <c r="J5" s="476"/>
      <c r="K5" s="476"/>
      <c r="L5" s="476"/>
      <c r="M5" s="476"/>
      <c r="N5" s="476"/>
      <c r="O5" s="476"/>
      <c r="P5" s="80"/>
      <c r="Q5" s="79"/>
      <c r="R5" s="39" t="s">
        <v>235</v>
      </c>
      <c r="S5" s="40"/>
      <c r="T5" s="39"/>
      <c r="U5" s="39"/>
      <c r="V5" s="39"/>
      <c r="W5" s="40"/>
      <c r="AA5" s="262"/>
      <c r="AB5" s="262"/>
      <c r="AC5" s="262"/>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81"/>
      <c r="F6" s="481"/>
      <c r="G6" s="482"/>
      <c r="H6" s="349" t="str">
        <f>IF(OR(AND(R7="10-",ベース!R7=$AA$7),AND(R7=$AA$7,ベース!R7="10-")),$AC$8,"")</f>
        <v/>
      </c>
      <c r="I6" s="47"/>
      <c r="J6" s="47"/>
      <c r="K6" s="47"/>
      <c r="L6" s="47"/>
      <c r="M6" s="47"/>
      <c r="N6" s="47"/>
      <c r="O6" s="47"/>
      <c r="P6" s="48"/>
      <c r="Q6" s="45"/>
      <c r="R6" s="81"/>
      <c r="S6" s="82"/>
      <c r="T6" s="81"/>
      <c r="U6" s="81"/>
      <c r="V6" s="47"/>
      <c r="W6" s="48"/>
      <c r="AA6" s="262"/>
      <c r="AB6" s="262"/>
      <c r="AC6" s="26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23" t="s">
        <v>249</v>
      </c>
      <c r="B7" s="34" t="s">
        <v>403</v>
      </c>
      <c r="C7" s="51" t="s">
        <v>222</v>
      </c>
      <c r="D7" s="52"/>
      <c r="E7" s="204" t="s">
        <v>259</v>
      </c>
      <c r="F7" s="42">
        <f>IF(E7="","",MATCH(E7,AF7:BB7,0))</f>
        <v>1</v>
      </c>
      <c r="H7" s="53" t="s">
        <v>253</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262" t="s">
        <v>112</v>
      </c>
      <c r="AB7" s="262"/>
      <c r="AC7" s="262"/>
      <c r="AF7" s="43" t="s">
        <v>259</v>
      </c>
      <c r="AG7" s="43" t="s">
        <v>378</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78" t="str">
        <f>IF(R7="10-",AD8,"")</f>
        <v/>
      </c>
      <c r="I8" s="479"/>
      <c r="J8" s="479"/>
      <c r="K8" s="479"/>
      <c r="L8" s="479"/>
      <c r="M8" s="479"/>
      <c r="N8" s="479"/>
      <c r="O8" s="479"/>
      <c r="P8" s="480"/>
      <c r="Q8" s="58"/>
      <c r="R8" s="83"/>
      <c r="S8" s="84"/>
      <c r="T8" s="83"/>
      <c r="U8" s="83"/>
      <c r="V8" s="59"/>
      <c r="W8" s="60"/>
      <c r="AA8" s="262" t="s">
        <v>319</v>
      </c>
      <c r="AB8" s="262" t="s">
        <v>320</v>
      </c>
      <c r="AC8" s="262" t="s">
        <v>360</v>
      </c>
      <c r="AD8" s="262" t="s">
        <v>774</v>
      </c>
      <c r="AF8" s="43" t="s">
        <v>112</v>
      </c>
      <c r="AG8" s="359" t="s">
        <v>314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2"/>
      <c r="D9" s="45"/>
      <c r="E9" s="363"/>
      <c r="F9" s="47"/>
      <c r="G9" s="48"/>
      <c r="H9" s="45"/>
      <c r="I9" s="47"/>
      <c r="J9" s="47"/>
      <c r="K9" s="47"/>
      <c r="L9" s="47"/>
      <c r="M9" s="47"/>
      <c r="N9" s="47"/>
      <c r="O9" s="47"/>
      <c r="P9" s="48"/>
      <c r="Q9" s="45"/>
      <c r="R9" s="81"/>
      <c r="S9" s="82"/>
      <c r="T9" s="81"/>
      <c r="U9" s="81"/>
      <c r="V9" s="81"/>
      <c r="W9" s="48"/>
      <c r="AA9" s="262"/>
      <c r="AB9" s="262"/>
      <c r="AC9" s="262"/>
      <c r="AF9" s="43"/>
      <c r="AG9" s="43"/>
      <c r="AH9" s="43"/>
      <c r="AI9" s="43"/>
      <c r="AJ9" s="43"/>
      <c r="AK9" s="43"/>
      <c r="AL9" s="43"/>
      <c r="AM9" s="43"/>
      <c r="AN9" s="43"/>
      <c r="AO9" s="43"/>
      <c r="AP9" s="43"/>
      <c r="AQ9" s="43"/>
      <c r="AR9" s="43"/>
      <c r="AS9" s="43"/>
      <c r="AT9" s="43"/>
      <c r="AU9" s="43"/>
      <c r="AV9" s="43"/>
      <c r="AW9" s="43"/>
      <c r="AX9" s="43"/>
      <c r="AY9" s="248"/>
      <c r="AZ9" s="248"/>
      <c r="BA9" s="248"/>
      <c r="BB9" s="248"/>
      <c r="BC9" s="248"/>
      <c r="BD9" s="248"/>
      <c r="BE9" s="248"/>
      <c r="BF9" s="248"/>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3" t="s">
        <v>831</v>
      </c>
      <c r="B10" s="34" t="s">
        <v>832</v>
      </c>
      <c r="C10" s="51" t="s">
        <v>228</v>
      </c>
      <c r="D10" s="52"/>
      <c r="E10" s="366"/>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262" t="s">
        <v>833</v>
      </c>
      <c r="AB10" s="262" t="s">
        <v>834</v>
      </c>
      <c r="AC10" s="262" t="s">
        <v>835</v>
      </c>
      <c r="AF10" s="43" t="s">
        <v>118</v>
      </c>
      <c r="AG10" s="43" t="s">
        <v>836</v>
      </c>
      <c r="AH10" s="43" t="s">
        <v>251</v>
      </c>
      <c r="AI10" s="43"/>
      <c r="AJ10" s="43"/>
      <c r="AK10" s="43"/>
      <c r="AL10" s="43"/>
      <c r="AM10" s="43"/>
      <c r="AN10" s="43"/>
      <c r="AO10" s="43"/>
      <c r="AP10" s="43"/>
      <c r="AQ10" s="43"/>
      <c r="AR10" s="43"/>
      <c r="AS10" s="43"/>
      <c r="AT10" s="43"/>
      <c r="AU10" s="43"/>
      <c r="AV10" s="43"/>
      <c r="AW10" s="43"/>
      <c r="AX10" s="43"/>
      <c r="AY10" s="248"/>
      <c r="AZ10" s="248"/>
      <c r="BA10" s="248"/>
      <c r="BB10" s="248"/>
      <c r="BC10" s="248"/>
      <c r="BD10" s="248"/>
      <c r="BE10" s="248"/>
      <c r="BF10" s="248"/>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262"/>
      <c r="AB11" s="262"/>
      <c r="AC11" s="262"/>
      <c r="AF11" s="361" t="s">
        <v>837</v>
      </c>
      <c r="AG11" s="361" t="s">
        <v>838</v>
      </c>
      <c r="AH11" s="42" t="s">
        <v>839</v>
      </c>
      <c r="AI11" s="43"/>
      <c r="AJ11" s="43"/>
      <c r="AK11" s="43"/>
      <c r="AL11" s="43"/>
      <c r="AM11" s="43"/>
      <c r="AN11" s="43"/>
      <c r="AO11" s="43"/>
      <c r="AP11" s="43"/>
      <c r="AQ11" s="43"/>
      <c r="AR11" s="43"/>
      <c r="AS11" s="43"/>
      <c r="AT11" s="43"/>
      <c r="AU11" s="43"/>
      <c r="AV11" s="43"/>
      <c r="AW11" s="43"/>
      <c r="AX11" s="43"/>
      <c r="AY11" s="248"/>
      <c r="AZ11" s="248"/>
      <c r="BA11" s="248"/>
      <c r="BB11" s="248"/>
      <c r="BC11" s="248"/>
      <c r="BD11" s="248"/>
      <c r="BE11" s="248"/>
      <c r="BF11" s="248"/>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81"/>
      <c r="F12" s="481"/>
      <c r="G12" s="482"/>
      <c r="H12" s="45"/>
      <c r="I12" s="47"/>
      <c r="J12" s="47"/>
      <c r="K12" s="47"/>
      <c r="L12" s="47"/>
      <c r="M12" s="47"/>
      <c r="N12" s="47"/>
      <c r="O12" s="47"/>
      <c r="P12" s="48"/>
      <c r="Q12" s="45"/>
      <c r="R12" s="81"/>
      <c r="S12" s="82"/>
      <c r="T12" s="81"/>
      <c r="U12" s="81"/>
      <c r="V12" s="81"/>
      <c r="W12" s="16"/>
      <c r="Y12" s="1"/>
      <c r="Z12" s="1"/>
      <c r="AA12" s="360"/>
      <c r="AB12" s="262"/>
      <c r="AC12" s="262"/>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23" t="s">
        <v>249</v>
      </c>
      <c r="B13" s="34" t="s">
        <v>5</v>
      </c>
      <c r="C13" s="51" t="s">
        <v>230</v>
      </c>
      <c r="D13" s="52"/>
      <c r="E13" s="200" t="s">
        <v>494</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60"/>
      <c r="AB13" s="262"/>
      <c r="AC13" s="262"/>
      <c r="AF13" s="43" t="s">
        <v>497</v>
      </c>
      <c r="AG13" s="43" t="s">
        <v>498</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60"/>
      <c r="AB14" s="262"/>
      <c r="AC14" s="262"/>
      <c r="AF14" s="359" t="s">
        <v>244</v>
      </c>
      <c r="AG14" s="359" t="s">
        <v>245</v>
      </c>
      <c r="AH14" s="359"/>
      <c r="AI14" s="359"/>
      <c r="AJ14" s="359"/>
      <c r="AK14" s="359"/>
      <c r="AL14" s="359"/>
      <c r="AM14" s="359"/>
      <c r="AN14" s="359"/>
      <c r="AO14" s="359"/>
      <c r="AP14" s="359"/>
      <c r="AQ14" s="359"/>
      <c r="AR14" s="359"/>
      <c r="AS14" s="359"/>
      <c r="AT14" s="359"/>
      <c r="AU14" s="359"/>
      <c r="AV14" s="359"/>
      <c r="AW14" s="359"/>
      <c r="AX14" s="359"/>
      <c r="AY14" s="359"/>
      <c r="AZ14" s="359"/>
      <c r="BA14" s="359"/>
      <c r="BB14" s="359"/>
      <c r="BC14" s="43"/>
      <c r="BD14" s="43"/>
      <c r="BE14" s="43"/>
      <c r="BF14" s="43"/>
    </row>
    <row r="15" spans="1:109" s="42" customFormat="1" ht="16.5" customHeight="1" x14ac:dyDescent="0.15">
      <c r="A15" s="42">
        <v>4</v>
      </c>
      <c r="B15" s="29"/>
      <c r="C15" s="44"/>
      <c r="D15" s="45"/>
      <c r="E15" s="483" t="s">
        <v>114</v>
      </c>
      <c r="F15" s="483"/>
      <c r="G15" s="484"/>
      <c r="H15" s="45"/>
      <c r="I15" s="47"/>
      <c r="J15" s="47"/>
      <c r="K15" s="47"/>
      <c r="L15" s="47"/>
      <c r="M15" s="47"/>
      <c r="N15" s="47"/>
      <c r="O15" s="47"/>
      <c r="P15" s="48"/>
      <c r="Q15" s="45"/>
      <c r="R15" s="81"/>
      <c r="S15" s="82"/>
      <c r="T15" s="81"/>
      <c r="U15" s="81"/>
      <c r="V15" s="81"/>
      <c r="W15" s="16"/>
      <c r="Y15" s="1"/>
      <c r="Z15" s="1"/>
      <c r="AA15" s="360"/>
      <c r="AB15" s="262"/>
      <c r="AC15" s="262"/>
      <c r="AF15" s="359"/>
      <c r="AG15" s="359"/>
      <c r="AH15" s="359"/>
      <c r="AI15" s="359"/>
      <c r="AJ15" s="359"/>
      <c r="AK15" s="359"/>
      <c r="AL15" s="359"/>
      <c r="AM15" s="359"/>
      <c r="AN15" s="359"/>
      <c r="AO15" s="359"/>
      <c r="AP15" s="359"/>
      <c r="AQ15" s="359"/>
      <c r="AR15" s="359"/>
      <c r="AS15" s="359"/>
      <c r="AT15" s="359"/>
      <c r="AU15" s="359"/>
      <c r="AV15" s="359"/>
      <c r="AW15" s="359"/>
      <c r="AX15" s="359"/>
      <c r="AY15" s="359"/>
      <c r="AZ15" s="359"/>
      <c r="BA15" s="359"/>
      <c r="BB15" s="359"/>
      <c r="BC15" s="43"/>
      <c r="BD15" s="43"/>
      <c r="BE15" s="43"/>
      <c r="BF15" s="43"/>
    </row>
    <row r="16" spans="1:109" s="42" customFormat="1" ht="16.5" customHeight="1" x14ac:dyDescent="0.15">
      <c r="A16" s="223" t="s">
        <v>484</v>
      </c>
      <c r="B16" s="34" t="s">
        <v>495</v>
      </c>
      <c r="C16" s="51" t="s">
        <v>231</v>
      </c>
      <c r="D16" s="52"/>
      <c r="E16" s="249"/>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60"/>
      <c r="AB16" s="262"/>
      <c r="AC16" s="262"/>
      <c r="AF16" s="43" t="s">
        <v>126</v>
      </c>
      <c r="AG16" s="43" t="s">
        <v>127</v>
      </c>
      <c r="AH16" s="43" t="s">
        <v>128</v>
      </c>
      <c r="AI16" s="43" t="s">
        <v>499</v>
      </c>
      <c r="AJ16" s="43" t="s">
        <v>500</v>
      </c>
      <c r="AK16" s="43" t="s">
        <v>501</v>
      </c>
      <c r="AL16" s="43" t="s">
        <v>502</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15">
      <c r="A17" s="76"/>
      <c r="B17" s="29"/>
      <c r="C17" s="86" t="s">
        <v>267</v>
      </c>
      <c r="D17" s="58"/>
      <c r="E17" s="250" t="str">
        <f>IF(AND(ベース!S34="",OR(バルブ!R16="NS",バルブ!R16="NZ")),バルブ!$AD$17,IF(AND(ベース!S34="N",OR(バルブ!R16="S",バルブ!R16="Z")),バルブ!$AC$17,""))</f>
        <v/>
      </c>
      <c r="F17" s="59"/>
      <c r="G17" s="59"/>
      <c r="H17" s="58"/>
      <c r="I17" s="59"/>
      <c r="J17" s="59"/>
      <c r="K17" s="59"/>
      <c r="L17" s="59"/>
      <c r="M17" s="59"/>
      <c r="N17" s="59"/>
      <c r="O17" s="59"/>
      <c r="P17" s="60"/>
      <c r="Q17" s="58"/>
      <c r="R17" s="83"/>
      <c r="S17" s="84"/>
      <c r="T17" s="83"/>
      <c r="U17" s="83"/>
      <c r="V17" s="83"/>
      <c r="W17" s="15"/>
      <c r="Y17" s="1"/>
      <c r="Z17" s="1"/>
      <c r="AA17" s="360" t="s">
        <v>496</v>
      </c>
      <c r="AB17" s="262" t="s">
        <v>112</v>
      </c>
      <c r="AC17" s="360" t="s">
        <v>530</v>
      </c>
      <c r="AD17" s="360" t="s">
        <v>531</v>
      </c>
      <c r="AF17" s="43" t="s">
        <v>112</v>
      </c>
      <c r="AG17" s="359" t="s">
        <v>24</v>
      </c>
      <c r="AH17" s="359" t="s">
        <v>414</v>
      </c>
      <c r="AI17" s="43" t="s">
        <v>4</v>
      </c>
      <c r="AJ17" s="43" t="s">
        <v>503</v>
      </c>
      <c r="AK17" s="43" t="s">
        <v>504</v>
      </c>
      <c r="AL17" s="43" t="s">
        <v>505</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81"/>
      <c r="F18" s="481"/>
      <c r="G18" s="482"/>
      <c r="H18" s="45"/>
      <c r="I18" s="47"/>
      <c r="J18" s="47"/>
      <c r="K18" s="47"/>
      <c r="L18" s="47"/>
      <c r="M18" s="47"/>
      <c r="N18" s="47"/>
      <c r="O18" s="47"/>
      <c r="P18" s="48"/>
      <c r="Q18" s="45"/>
      <c r="R18" s="81"/>
      <c r="S18" s="82"/>
      <c r="T18" s="81"/>
      <c r="U18" s="81"/>
      <c r="V18" s="81"/>
      <c r="W18" s="16"/>
      <c r="Y18" s="1"/>
      <c r="Z18" s="1"/>
      <c r="AA18" s="360"/>
      <c r="AB18" s="262"/>
      <c r="AC18" s="262"/>
      <c r="AF18" s="359"/>
      <c r="AG18" s="359"/>
      <c r="AH18" s="359"/>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23" t="s">
        <v>249</v>
      </c>
      <c r="B19" s="34" t="s">
        <v>21</v>
      </c>
      <c r="C19" s="51" t="s">
        <v>265</v>
      </c>
      <c r="D19" s="52"/>
      <c r="E19" s="271" t="s">
        <v>233</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60"/>
      <c r="AB19" s="262"/>
      <c r="AC19" s="262"/>
      <c r="AF19" s="43" t="s">
        <v>233</v>
      </c>
      <c r="AG19" s="43" t="s">
        <v>135</v>
      </c>
      <c r="AH19" s="43" t="s">
        <v>556</v>
      </c>
      <c r="AI19" s="43" t="s">
        <v>136</v>
      </c>
      <c r="AJ19" s="43" t="s">
        <v>557</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72" t="s">
        <v>576</v>
      </c>
      <c r="F20" s="59"/>
      <c r="G20" s="59"/>
      <c r="H20" s="58"/>
      <c r="I20" s="59"/>
      <c r="J20" s="59"/>
      <c r="K20" s="59"/>
      <c r="L20" s="59"/>
      <c r="M20" s="59"/>
      <c r="N20" s="59"/>
      <c r="O20" s="59"/>
      <c r="P20" s="60"/>
      <c r="Q20" s="58"/>
      <c r="R20" s="83"/>
      <c r="S20" s="84"/>
      <c r="T20" s="83"/>
      <c r="U20" s="83"/>
      <c r="V20" s="83"/>
      <c r="W20" s="15"/>
      <c r="Y20" s="1"/>
      <c r="Z20" s="1"/>
      <c r="AA20" s="360"/>
      <c r="AB20" s="262"/>
      <c r="AC20" s="262"/>
      <c r="AF20" s="43" t="s">
        <v>112</v>
      </c>
      <c r="AG20" s="359" t="s">
        <v>14</v>
      </c>
      <c r="AH20" s="42" t="s">
        <v>15</v>
      </c>
      <c r="AI20" s="359" t="s">
        <v>16</v>
      </c>
      <c r="AJ20" s="43" t="s">
        <v>318</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81"/>
      <c r="F21" s="481"/>
      <c r="G21" s="482"/>
      <c r="H21" s="45"/>
      <c r="I21" s="47"/>
      <c r="J21" s="47"/>
      <c r="K21" s="47"/>
      <c r="L21" s="47"/>
      <c r="M21" s="47"/>
      <c r="N21" s="47"/>
      <c r="O21" s="47"/>
      <c r="P21" s="48"/>
      <c r="Q21" s="45"/>
      <c r="R21" s="81"/>
      <c r="S21" s="82"/>
      <c r="T21" s="81"/>
      <c r="U21" s="81"/>
      <c r="V21" s="81"/>
      <c r="W21" s="16"/>
      <c r="X21" s="1"/>
      <c r="Y21" s="1"/>
      <c r="Z21" s="1"/>
      <c r="AA21" s="360"/>
      <c r="AB21" s="360"/>
      <c r="AC21" s="262"/>
    </row>
    <row r="22" spans="1:58" s="42" customFormat="1" ht="16.5" customHeight="1" x14ac:dyDescent="0.15">
      <c r="A22" s="223" t="s">
        <v>249</v>
      </c>
      <c r="B22" s="34" t="s">
        <v>315</v>
      </c>
      <c r="C22" s="51" t="s">
        <v>232</v>
      </c>
      <c r="D22" s="52"/>
      <c r="E22" s="205" t="s">
        <v>234</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262"/>
      <c r="AB22" s="262"/>
      <c r="AC22" s="262"/>
      <c r="AF22" s="43" t="s">
        <v>234</v>
      </c>
      <c r="AG22" s="43" t="s">
        <v>129</v>
      </c>
      <c r="AH22" s="43" t="s">
        <v>383</v>
      </c>
      <c r="AI22" s="43" t="s">
        <v>384</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31" t="str">
        <f>IF(OR(R22="B",R22="H"),$AA$23,"")</f>
        <v/>
      </c>
      <c r="F23" s="59"/>
      <c r="G23" s="59"/>
      <c r="H23" s="58"/>
      <c r="I23" s="59"/>
      <c r="J23" s="59"/>
      <c r="K23" s="59"/>
      <c r="L23" s="59"/>
      <c r="M23" s="59"/>
      <c r="N23" s="59"/>
      <c r="O23" s="59"/>
      <c r="P23" s="60"/>
      <c r="Q23" s="58"/>
      <c r="R23" s="59"/>
      <c r="S23" s="60"/>
      <c r="T23" s="59"/>
      <c r="U23" s="59"/>
      <c r="V23" s="59"/>
      <c r="W23" s="60"/>
      <c r="AA23" s="262" t="s">
        <v>761</v>
      </c>
      <c r="AB23" s="262"/>
      <c r="AC23" s="262"/>
      <c r="AF23" s="43" t="s">
        <v>112</v>
      </c>
      <c r="AG23" s="359" t="s">
        <v>12</v>
      </c>
      <c r="AH23" s="359" t="s">
        <v>19</v>
      </c>
      <c r="AI23" s="359" t="s">
        <v>386</v>
      </c>
      <c r="AJ23" s="359"/>
      <c r="AK23" s="359"/>
      <c r="AL23" s="359"/>
      <c r="AM23" s="359"/>
      <c r="AN23" s="359"/>
      <c r="AO23" s="359"/>
      <c r="AP23" s="359"/>
      <c r="AQ23" s="359"/>
      <c r="AR23" s="359"/>
      <c r="AS23" s="359"/>
      <c r="AT23" s="359"/>
      <c r="AU23" s="359"/>
      <c r="AV23" s="359"/>
      <c r="AW23" s="359"/>
      <c r="AX23" s="359"/>
      <c r="AY23" s="359"/>
      <c r="AZ23" s="359"/>
      <c r="BA23" s="359"/>
      <c r="BB23" s="359"/>
      <c r="BC23" s="359"/>
      <c r="BD23" s="359"/>
      <c r="BE23" s="43"/>
      <c r="BF23" s="43"/>
    </row>
    <row r="24" spans="1:58" s="42" customFormat="1" ht="16.5" customHeight="1" x14ac:dyDescent="0.15">
      <c r="A24" s="42">
        <v>7</v>
      </c>
      <c r="C24" s="44"/>
      <c r="D24" s="45"/>
      <c r="E24" s="481"/>
      <c r="F24" s="481"/>
      <c r="G24" s="482"/>
      <c r="H24" s="45"/>
      <c r="I24" s="47"/>
      <c r="J24" s="47"/>
      <c r="K24" s="47"/>
      <c r="L24" s="47"/>
      <c r="M24" s="47"/>
      <c r="N24" s="47"/>
      <c r="O24" s="47"/>
      <c r="P24" s="48"/>
      <c r="Q24" s="45"/>
      <c r="R24" s="47"/>
      <c r="S24" s="48"/>
      <c r="T24" s="47"/>
      <c r="U24" s="47"/>
      <c r="V24" s="47"/>
      <c r="W24" s="48"/>
      <c r="AA24" s="262"/>
      <c r="AB24" s="262"/>
      <c r="AC24" s="262"/>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23" t="s">
        <v>249</v>
      </c>
      <c r="B25" s="38" t="s">
        <v>137</v>
      </c>
      <c r="C25" s="51" t="s">
        <v>266</v>
      </c>
      <c r="D25" s="52"/>
      <c r="E25" s="204" t="s">
        <v>131</v>
      </c>
      <c r="F25" s="42">
        <f>IF(E25="","",MATCH(E25,AF25:BB25,0))</f>
        <v>1</v>
      </c>
      <c r="H25" s="53" t="s">
        <v>256</v>
      </c>
      <c r="P25" s="56"/>
      <c r="Q25" s="52"/>
      <c r="R25" s="37" t="str">
        <f>IF(F25="","",INDEX(AF26:BB26,1,F25))</f>
        <v>無記号</v>
      </c>
      <c r="S25" s="56"/>
      <c r="T25" s="42" t="str">
        <f>IF(R25="","",IF(R25="無記号","",R25))</f>
        <v/>
      </c>
      <c r="U25" s="37" t="str">
        <f>IF(F25="","",INDEX(AF26:BB26,1,F25))</f>
        <v>無記号</v>
      </c>
      <c r="V25" s="42" t="str">
        <f>IF(U25="","",IF(U25="無記号","",U25))</f>
        <v/>
      </c>
      <c r="W25" s="56"/>
      <c r="AA25" s="262"/>
      <c r="AB25" s="262"/>
      <c r="AC25" s="262"/>
      <c r="AF25" s="43" t="s">
        <v>131</v>
      </c>
      <c r="AG25" s="43" t="s">
        <v>132</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254</v>
      </c>
      <c r="D26" s="58"/>
      <c r="E26" s="371" t="str">
        <f>IF(AND(OR(R10="1",R10="■"),R25="-X90"),$AB$26,"")</f>
        <v/>
      </c>
      <c r="F26" s="59"/>
      <c r="G26" s="59"/>
      <c r="H26" s="207" t="s">
        <v>255</v>
      </c>
      <c r="I26" s="59"/>
      <c r="J26" s="59"/>
      <c r="K26" s="59"/>
      <c r="L26" s="59"/>
      <c r="M26" s="59"/>
      <c r="N26" s="59"/>
      <c r="O26" s="59"/>
      <c r="P26" s="60"/>
      <c r="Q26" s="58"/>
      <c r="R26" s="83"/>
      <c r="S26" s="84"/>
      <c r="T26" s="83"/>
      <c r="U26" s="83"/>
      <c r="V26" s="59"/>
      <c r="W26" s="60"/>
      <c r="AA26" s="262" t="s">
        <v>321</v>
      </c>
      <c r="AB26" s="262" t="s">
        <v>844</v>
      </c>
      <c r="AC26" s="262"/>
      <c r="AF26" s="43" t="s">
        <v>112</v>
      </c>
      <c r="AG26" s="361" t="s">
        <v>387</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262"/>
      <c r="AB27" s="262"/>
      <c r="AC27" s="262"/>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25</v>
      </c>
      <c r="S28" s="29"/>
      <c r="T28" s="42" t="str">
        <f>IF(R28="","",IF(R28="無記号","",R28))</f>
        <v>SY</v>
      </c>
      <c r="U28" s="29" t="s">
        <v>25</v>
      </c>
      <c r="V28" s="42" t="str">
        <f>IF(U28="","",IF(U28="無記号","",U28))</f>
        <v>SY</v>
      </c>
      <c r="AA28" s="262"/>
      <c r="AB28" s="262"/>
      <c r="AC28" s="262"/>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262"/>
      <c r="AB29" s="262"/>
      <c r="AC29" s="262"/>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262"/>
      <c r="AB30" s="262"/>
      <c r="AC30" s="262"/>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5</v>
      </c>
      <c r="S31" s="29"/>
      <c r="T31" s="42">
        <f>IF(R31="","",IF(R31="無記号","",R31))</f>
        <v>5</v>
      </c>
      <c r="U31" s="29">
        <v>5</v>
      </c>
      <c r="V31" s="42">
        <f>IF(U31="","",IF(U31="無記号","",U31))</f>
        <v>5</v>
      </c>
      <c r="AA31" s="262"/>
      <c r="AB31" s="262"/>
      <c r="AC31" s="262"/>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262"/>
      <c r="AB32" s="262"/>
      <c r="AC32" s="262"/>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262"/>
      <c r="AB33" s="262"/>
      <c r="AC33" s="262"/>
      <c r="AF33" s="43"/>
      <c r="AG33" s="359"/>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262"/>
      <c r="AB34" s="262"/>
      <c r="AC34" s="262"/>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262"/>
      <c r="AB35" s="262"/>
      <c r="AC35" s="262"/>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22" t="s">
        <v>262</v>
      </c>
      <c r="D39" s="45"/>
      <c r="E39" s="87"/>
      <c r="F39" s="47"/>
      <c r="G39" s="47"/>
      <c r="H39" s="45"/>
      <c r="I39" s="47"/>
      <c r="J39" s="47"/>
      <c r="K39" s="47"/>
      <c r="L39" s="47"/>
      <c r="M39" s="47"/>
      <c r="N39" s="47"/>
      <c r="O39" s="47"/>
      <c r="P39" s="48"/>
      <c r="Q39" s="45"/>
      <c r="R39" s="81"/>
      <c r="S39" s="82"/>
      <c r="T39" s="81"/>
      <c r="U39" s="81"/>
      <c r="V39" s="81"/>
      <c r="W39" s="48"/>
      <c r="AA39" s="262"/>
      <c r="AB39" s="262"/>
      <c r="AC39" s="262"/>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23" t="s">
        <v>249</v>
      </c>
      <c r="B40" s="34" t="s">
        <v>367</v>
      </c>
      <c r="C40" s="51" t="s">
        <v>227</v>
      </c>
      <c r="D40" s="52"/>
      <c r="E40" s="102" t="s">
        <v>380</v>
      </c>
      <c r="H40" s="52"/>
      <c r="P40" s="56"/>
      <c r="Q40" s="52"/>
      <c r="R40" s="37" t="s">
        <v>133</v>
      </c>
      <c r="S40" s="56"/>
      <c r="T40" s="42" t="s">
        <v>133</v>
      </c>
      <c r="U40" s="37" t="s">
        <v>133</v>
      </c>
      <c r="V40" s="42" t="s">
        <v>133</v>
      </c>
      <c r="W40" s="56"/>
      <c r="AA40" s="262"/>
      <c r="AB40" s="262"/>
      <c r="AC40" s="262"/>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262"/>
      <c r="AB41" s="262"/>
      <c r="AC41" s="262"/>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262"/>
      <c r="AB42" s="262"/>
      <c r="AC42" s="262"/>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404</v>
      </c>
      <c r="C43" s="43" t="s">
        <v>26</v>
      </c>
      <c r="E43" s="13"/>
      <c r="R43" s="29">
        <v>0</v>
      </c>
      <c r="S43" s="29"/>
      <c r="T43" s="42">
        <f>IF(R43="","",IF(R43="無記号","",R43))</f>
        <v>0</v>
      </c>
      <c r="U43" s="29">
        <v>3</v>
      </c>
      <c r="V43" s="42">
        <f>IF(U43="","",IF(U43="無記号","",U43))</f>
        <v>3</v>
      </c>
      <c r="AA43" s="262"/>
      <c r="AB43" s="262"/>
      <c r="AC43" s="262"/>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262"/>
      <c r="AB44" s="262"/>
      <c r="AC44" s="262"/>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2"/>
      <c r="D45" s="45"/>
      <c r="E45" s="208"/>
      <c r="F45" s="47"/>
      <c r="G45" s="48"/>
      <c r="H45" s="45"/>
      <c r="I45" s="47"/>
      <c r="J45" s="47"/>
      <c r="K45" s="47"/>
      <c r="L45" s="47"/>
      <c r="M45" s="47"/>
      <c r="N45" s="47"/>
      <c r="O45" s="47"/>
      <c r="P45" s="48"/>
      <c r="Q45" s="45"/>
      <c r="R45" s="81"/>
      <c r="S45" s="82"/>
      <c r="T45" s="81"/>
      <c r="U45" s="81"/>
      <c r="V45" s="81"/>
      <c r="W45" s="48"/>
      <c r="AA45" s="262"/>
      <c r="AB45" s="262"/>
      <c r="AC45" s="262"/>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3" t="s">
        <v>249</v>
      </c>
      <c r="B46" s="34" t="s">
        <v>368</v>
      </c>
      <c r="C46" s="51"/>
      <c r="D46" s="52"/>
      <c r="E46" s="102"/>
      <c r="G46" s="56"/>
      <c r="H46" s="52"/>
      <c r="L46" s="63"/>
      <c r="P46" s="56"/>
      <c r="Q46" s="52"/>
      <c r="R46" s="37" t="s">
        <v>405</v>
      </c>
      <c r="S46" s="56"/>
      <c r="T46" s="42" t="s">
        <v>405</v>
      </c>
      <c r="U46" s="37" t="s">
        <v>405</v>
      </c>
      <c r="V46" s="42" t="s">
        <v>445</v>
      </c>
      <c r="W46" s="56"/>
      <c r="AA46" s="262"/>
      <c r="AB46" s="262"/>
      <c r="AC46" s="262"/>
      <c r="AF46" s="43" t="s">
        <v>118</v>
      </c>
      <c r="AG46" s="43" t="s">
        <v>388</v>
      </c>
      <c r="AH46" s="43" t="s">
        <v>251</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262"/>
      <c r="AB47" s="262"/>
      <c r="AC47" s="262"/>
      <c r="AF47" s="361" t="s">
        <v>389</v>
      </c>
      <c r="AG47" s="361" t="s">
        <v>390</v>
      </c>
      <c r="AH47" s="42" t="s">
        <v>318</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22" t="s">
        <v>262</v>
      </c>
      <c r="D48" s="45"/>
      <c r="E48" s="87"/>
      <c r="F48" s="47"/>
      <c r="G48" s="48"/>
      <c r="H48" s="45"/>
      <c r="I48" s="47"/>
      <c r="J48" s="47"/>
      <c r="K48" s="47"/>
      <c r="L48" s="47"/>
      <c r="M48" s="47"/>
      <c r="N48" s="47"/>
      <c r="O48" s="47"/>
      <c r="P48" s="48"/>
      <c r="Q48" s="45"/>
      <c r="R48" s="81"/>
      <c r="S48" s="82"/>
      <c r="T48" s="81"/>
      <c r="U48" s="81"/>
      <c r="V48" s="81"/>
      <c r="W48" s="16"/>
      <c r="Y48" s="1"/>
      <c r="Z48" s="1"/>
      <c r="AA48" s="360"/>
      <c r="AB48" s="360"/>
      <c r="AC48" s="262"/>
      <c r="AF48" s="359"/>
      <c r="AG48" s="359"/>
      <c r="AH48" s="359"/>
      <c r="AI48" s="359"/>
      <c r="AJ48" s="359"/>
      <c r="AK48" s="359"/>
      <c r="AL48" s="359"/>
      <c r="AM48" s="359"/>
      <c r="AN48" s="359"/>
      <c r="AO48" s="359"/>
      <c r="AP48" s="359"/>
      <c r="AQ48" s="359"/>
      <c r="AR48" s="359"/>
      <c r="AS48" s="359"/>
      <c r="AT48" s="359"/>
      <c r="AU48" s="359"/>
      <c r="AV48" s="43"/>
      <c r="AW48" s="43"/>
      <c r="AX48" s="43"/>
      <c r="AY48" s="43"/>
      <c r="AZ48" s="43"/>
      <c r="BA48" s="43"/>
      <c r="BB48" s="43"/>
      <c r="BC48" s="43"/>
      <c r="BD48" s="43"/>
      <c r="BE48" s="43"/>
      <c r="BF48" s="43"/>
    </row>
    <row r="49" spans="1:58" s="42" customFormat="1" ht="16.5" customHeight="1" x14ac:dyDescent="0.15">
      <c r="A49" s="223" t="s">
        <v>249</v>
      </c>
      <c r="B49" s="34" t="s">
        <v>411</v>
      </c>
      <c r="C49" s="51" t="s">
        <v>419</v>
      </c>
      <c r="D49" s="52"/>
      <c r="E49" s="102" t="s">
        <v>380</v>
      </c>
      <c r="F49" s="42" t="e">
        <f>IF(E49="","",MATCH(E49,AF49:BB49,0))</f>
        <v>#N/A</v>
      </c>
      <c r="G49" s="56"/>
      <c r="H49" s="52"/>
      <c r="P49" s="56"/>
      <c r="Q49" s="52"/>
      <c r="S49" s="56"/>
      <c r="U49" s="37" t="s">
        <v>133</v>
      </c>
      <c r="V49" s="42" t="s">
        <v>133</v>
      </c>
      <c r="W49" s="17"/>
      <c r="Y49" s="1"/>
      <c r="Z49" s="1"/>
      <c r="AA49" s="360"/>
      <c r="AB49" s="360"/>
      <c r="AC49" s="262"/>
      <c r="AF49" s="43" t="s">
        <v>422</v>
      </c>
      <c r="AG49" s="43" t="s">
        <v>97</v>
      </c>
      <c r="AH49" s="43" t="s">
        <v>98</v>
      </c>
      <c r="AI49" s="43" t="s">
        <v>99</v>
      </c>
      <c r="AJ49" s="43" t="s">
        <v>100</v>
      </c>
      <c r="AK49" s="43" t="s">
        <v>105</v>
      </c>
      <c r="AL49" s="43" t="s">
        <v>106</v>
      </c>
      <c r="AM49" s="43" t="s">
        <v>107</v>
      </c>
      <c r="AN49" s="43" t="s">
        <v>134</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60"/>
      <c r="AB50" s="360"/>
      <c r="AC50" s="262"/>
      <c r="AF50" s="43" t="s">
        <v>392</v>
      </c>
      <c r="AG50" s="359" t="s">
        <v>393</v>
      </c>
      <c r="AH50" s="359" t="s">
        <v>394</v>
      </c>
      <c r="AI50" s="359" t="s">
        <v>395</v>
      </c>
      <c r="AJ50" s="359" t="s">
        <v>396</v>
      </c>
      <c r="AK50" s="359" t="s">
        <v>397</v>
      </c>
      <c r="AL50" s="359" t="s">
        <v>398</v>
      </c>
      <c r="AM50" s="359" t="s">
        <v>399</v>
      </c>
      <c r="AN50" s="42" t="s">
        <v>318</v>
      </c>
      <c r="AR50" s="359"/>
      <c r="AS50" s="359"/>
      <c r="AT50" s="359"/>
      <c r="AU50" s="359"/>
      <c r="AV50" s="43"/>
      <c r="AW50" s="43"/>
      <c r="AX50" s="43"/>
      <c r="AY50" s="43"/>
      <c r="AZ50" s="43"/>
      <c r="BA50" s="43"/>
      <c r="BB50" s="43"/>
      <c r="BC50" s="43"/>
      <c r="BD50" s="43"/>
      <c r="BE50" s="43"/>
      <c r="BF50" s="43"/>
    </row>
    <row r="51" spans="1:58" s="42" customFormat="1" ht="16.5" customHeight="1" x14ac:dyDescent="0.15">
      <c r="A51" s="42">
        <v>10</v>
      </c>
      <c r="B51" s="29"/>
      <c r="C51" s="220" t="s">
        <v>263</v>
      </c>
      <c r="D51" s="45"/>
      <c r="E51" s="208"/>
      <c r="F51" s="47"/>
      <c r="G51" s="48"/>
      <c r="H51" s="45"/>
      <c r="I51" s="47"/>
      <c r="J51" s="47"/>
      <c r="K51" s="47"/>
      <c r="L51" s="47"/>
      <c r="M51" s="47"/>
      <c r="N51" s="47"/>
      <c r="O51" s="47"/>
      <c r="P51" s="48"/>
      <c r="Q51" s="45"/>
      <c r="R51" s="81"/>
      <c r="S51" s="82"/>
      <c r="T51" s="81"/>
      <c r="U51" s="81"/>
      <c r="V51" s="81"/>
      <c r="W51" s="48"/>
      <c r="AA51" s="262"/>
      <c r="AB51" s="262"/>
      <c r="AC51" s="262"/>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3" t="s">
        <v>249</v>
      </c>
      <c r="B52" s="34" t="s">
        <v>406</v>
      </c>
      <c r="C52" s="51" t="s">
        <v>27</v>
      </c>
      <c r="D52" s="52"/>
      <c r="E52" s="221" t="s">
        <v>264</v>
      </c>
      <c r="F52" s="42" t="e">
        <f>IF(E52="","",MATCH(E52,AF52:BB52,0))</f>
        <v>#N/A</v>
      </c>
      <c r="G52" s="56"/>
      <c r="H52" s="52"/>
      <c r="L52" s="63"/>
      <c r="P52" s="56"/>
      <c r="Q52" s="52"/>
      <c r="R52" s="37" t="s">
        <v>407</v>
      </c>
      <c r="S52" s="56"/>
      <c r="T52" s="42" t="s">
        <v>407</v>
      </c>
      <c r="U52" s="37" t="s">
        <v>407</v>
      </c>
      <c r="V52" s="42" t="s">
        <v>446</v>
      </c>
      <c r="W52" s="14"/>
      <c r="X52" s="362"/>
      <c r="Y52" s="362"/>
      <c r="Z52" s="362"/>
      <c r="AA52" s="360"/>
      <c r="AB52" s="360"/>
      <c r="AC52" s="360"/>
      <c r="AF52" s="43" t="s">
        <v>120</v>
      </c>
      <c r="AG52" s="43" t="s">
        <v>121</v>
      </c>
      <c r="AH52" s="43" t="s">
        <v>251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60"/>
      <c r="AB53" s="262"/>
      <c r="AC53" s="360"/>
      <c r="AF53" s="43" t="s">
        <v>112</v>
      </c>
      <c r="AG53" s="359" t="s">
        <v>24</v>
      </c>
      <c r="AH53" s="42" t="s">
        <v>318</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20" t="s">
        <v>263</v>
      </c>
      <c r="D54" s="45"/>
      <c r="E54" s="208"/>
      <c r="F54" s="47"/>
      <c r="G54" s="48"/>
      <c r="H54" s="45"/>
      <c r="I54" s="47"/>
      <c r="J54" s="47"/>
      <c r="K54" s="47"/>
      <c r="L54" s="47"/>
      <c r="M54" s="47"/>
      <c r="N54" s="47"/>
      <c r="O54" s="47"/>
      <c r="P54" s="48"/>
      <c r="Q54" s="45"/>
      <c r="R54" s="81"/>
      <c r="S54" s="82"/>
      <c r="T54" s="81"/>
      <c r="U54" s="81"/>
      <c r="V54" s="81"/>
      <c r="W54" s="16"/>
      <c r="Z54" s="1"/>
      <c r="AA54" s="360"/>
      <c r="AB54" s="262"/>
      <c r="AC54" s="360"/>
      <c r="AF54" s="359"/>
      <c r="AG54" s="359"/>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23" t="s">
        <v>249</v>
      </c>
      <c r="B55" s="34" t="s">
        <v>386</v>
      </c>
      <c r="C55" s="51" t="s">
        <v>215</v>
      </c>
      <c r="D55" s="52"/>
      <c r="E55" s="221" t="s">
        <v>264</v>
      </c>
      <c r="F55" s="42" t="e">
        <f>IF(E55="","",MATCH(E55,AF55:BB55,0))</f>
        <v>#N/A</v>
      </c>
      <c r="G55" s="56"/>
      <c r="H55" s="52"/>
      <c r="P55" s="56"/>
      <c r="Q55" s="52"/>
      <c r="R55" s="37" t="s">
        <v>407</v>
      </c>
      <c r="S55" s="56"/>
      <c r="T55" s="42" t="s">
        <v>407</v>
      </c>
      <c r="U55" s="37" t="s">
        <v>407</v>
      </c>
      <c r="V55" s="42" t="s">
        <v>447</v>
      </c>
      <c r="W55" s="17"/>
      <c r="AA55" s="360"/>
      <c r="AB55" s="262"/>
      <c r="AC55" s="262"/>
      <c r="AF55" s="43" t="s">
        <v>423</v>
      </c>
      <c r="AG55" s="43" t="s">
        <v>119</v>
      </c>
      <c r="AH55" s="43" t="s">
        <v>251</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313</v>
      </c>
      <c r="D56" s="58"/>
      <c r="E56" s="206"/>
      <c r="F56" s="59"/>
      <c r="G56" s="60"/>
      <c r="H56" s="58"/>
      <c r="I56" s="59"/>
      <c r="J56" s="59"/>
      <c r="K56" s="59"/>
      <c r="L56" s="59"/>
      <c r="M56" s="59"/>
      <c r="N56" s="59"/>
      <c r="O56" s="59"/>
      <c r="P56" s="60"/>
      <c r="Q56" s="58"/>
      <c r="R56" s="83"/>
      <c r="S56" s="84"/>
      <c r="T56" s="83"/>
      <c r="U56" s="83"/>
      <c r="V56" s="83"/>
      <c r="W56" s="15"/>
      <c r="AA56" s="360"/>
      <c r="AB56" s="262"/>
      <c r="AC56" s="262"/>
      <c r="AF56" s="43" t="s">
        <v>112</v>
      </c>
      <c r="AG56" s="43" t="s">
        <v>386</v>
      </c>
      <c r="AH56" s="42" t="s">
        <v>318</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20" t="s">
        <v>263</v>
      </c>
      <c r="D57" s="45"/>
      <c r="E57" s="208"/>
      <c r="F57" s="47"/>
      <c r="G57" s="48"/>
      <c r="H57" s="45"/>
      <c r="I57" s="47"/>
      <c r="J57" s="47"/>
      <c r="K57" s="47"/>
      <c r="L57" s="47"/>
      <c r="M57" s="47"/>
      <c r="N57" s="47"/>
      <c r="O57" s="47"/>
      <c r="P57" s="48"/>
      <c r="Q57" s="45"/>
      <c r="R57" s="81"/>
      <c r="S57" s="82"/>
      <c r="T57" s="81"/>
      <c r="U57" s="81"/>
      <c r="V57" s="81"/>
      <c r="W57" s="16"/>
      <c r="AA57" s="360"/>
      <c r="AB57" s="262"/>
      <c r="AC57" s="262"/>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23" t="s">
        <v>249</v>
      </c>
      <c r="B58" s="34" t="s">
        <v>408</v>
      </c>
      <c r="C58" s="51" t="s">
        <v>229</v>
      </c>
      <c r="D58" s="52"/>
      <c r="E58" s="221" t="s">
        <v>264</v>
      </c>
      <c r="F58" s="42" t="e">
        <f>IF(E58="","",MATCH(E58,AF58:BB58,0))</f>
        <v>#N/A</v>
      </c>
      <c r="G58" s="56"/>
      <c r="H58" s="52"/>
      <c r="P58" s="56"/>
      <c r="Q58" s="52"/>
      <c r="R58" s="37" t="s">
        <v>407</v>
      </c>
      <c r="S58" s="56"/>
      <c r="T58" s="42" t="s">
        <v>407</v>
      </c>
      <c r="U58" s="37" t="s">
        <v>407</v>
      </c>
      <c r="V58" s="42" t="s">
        <v>447</v>
      </c>
      <c r="W58" s="17"/>
      <c r="Y58" s="1"/>
      <c r="Z58" s="1"/>
      <c r="AA58" s="360"/>
      <c r="AB58" s="262"/>
      <c r="AC58" s="262"/>
      <c r="AF58" s="43" t="s">
        <v>124</v>
      </c>
      <c r="AG58" s="43" t="s">
        <v>123</v>
      </c>
      <c r="AH58" s="43" t="s">
        <v>122</v>
      </c>
      <c r="AI58" s="43" t="s">
        <v>251</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06"/>
      <c r="F59" s="59"/>
      <c r="G59" s="60"/>
      <c r="H59" s="58"/>
      <c r="I59" s="59"/>
      <c r="J59" s="59"/>
      <c r="K59" s="59"/>
      <c r="L59" s="59"/>
      <c r="M59" s="59"/>
      <c r="N59" s="59"/>
      <c r="O59" s="59"/>
      <c r="P59" s="60"/>
      <c r="Q59" s="58"/>
      <c r="R59" s="83"/>
      <c r="S59" s="84"/>
      <c r="T59" s="83"/>
      <c r="U59" s="83"/>
      <c r="V59" s="83"/>
      <c r="W59" s="15"/>
      <c r="Y59" s="1"/>
      <c r="Z59" s="1"/>
      <c r="AA59" s="360"/>
      <c r="AB59" s="262"/>
      <c r="AC59" s="262"/>
      <c r="AF59" s="43" t="s">
        <v>112</v>
      </c>
      <c r="AG59" s="43" t="s">
        <v>12</v>
      </c>
      <c r="AH59" s="43" t="s">
        <v>19</v>
      </c>
      <c r="AI59" s="42" t="s">
        <v>318</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20" t="s">
        <v>263</v>
      </c>
      <c r="D60" s="45"/>
      <c r="E60" s="208"/>
      <c r="F60" s="47"/>
      <c r="G60" s="48"/>
      <c r="H60" s="45"/>
      <c r="I60" s="47"/>
      <c r="J60" s="47"/>
      <c r="K60" s="47"/>
      <c r="L60" s="47"/>
      <c r="M60" s="47"/>
      <c r="N60" s="47"/>
      <c r="O60" s="47"/>
      <c r="P60" s="48"/>
      <c r="Q60" s="45"/>
      <c r="R60" s="81"/>
      <c r="S60" s="82"/>
      <c r="T60" s="81"/>
      <c r="U60" s="81"/>
      <c r="V60" s="81"/>
      <c r="W60" s="16"/>
      <c r="Y60" s="1"/>
      <c r="Z60" s="1"/>
      <c r="AA60" s="360"/>
      <c r="AB60" s="262"/>
      <c r="AC60" s="262"/>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385</v>
      </c>
      <c r="C61" s="51" t="s">
        <v>28</v>
      </c>
      <c r="D61" s="52"/>
      <c r="E61" s="221" t="s">
        <v>264</v>
      </c>
      <c r="F61" s="42" t="e">
        <f>IF(E61="","",MATCH(E61,AF61:BB61,0))</f>
        <v>#N/A</v>
      </c>
      <c r="G61" s="56"/>
      <c r="H61" s="52"/>
      <c r="P61" s="56"/>
      <c r="Q61" s="52"/>
      <c r="R61" s="37" t="s">
        <v>407</v>
      </c>
      <c r="S61" s="56"/>
      <c r="T61" s="42" t="s">
        <v>407</v>
      </c>
      <c r="U61" s="37" t="s">
        <v>407</v>
      </c>
      <c r="V61" s="42" t="s">
        <v>447</v>
      </c>
      <c r="W61" s="17"/>
      <c r="Y61" s="1"/>
      <c r="Z61" s="1"/>
      <c r="AA61" s="360"/>
      <c r="AB61" s="262"/>
      <c r="AC61" s="262"/>
      <c r="AF61" s="43" t="s">
        <v>73</v>
      </c>
      <c r="AG61" s="43" t="s">
        <v>125</v>
      </c>
      <c r="AH61" s="43" t="s">
        <v>251</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06"/>
      <c r="F62" s="59"/>
      <c r="G62" s="60"/>
      <c r="H62" s="58"/>
      <c r="I62" s="59"/>
      <c r="J62" s="59"/>
      <c r="K62" s="59"/>
      <c r="L62" s="59"/>
      <c r="M62" s="59"/>
      <c r="N62" s="59"/>
      <c r="O62" s="59"/>
      <c r="P62" s="60"/>
      <c r="Q62" s="58"/>
      <c r="R62" s="83"/>
      <c r="S62" s="84"/>
      <c r="T62" s="83"/>
      <c r="U62" s="83"/>
      <c r="V62" s="83"/>
      <c r="W62" s="15"/>
      <c r="Y62" s="1"/>
      <c r="Z62" s="1"/>
      <c r="AA62" s="360"/>
      <c r="AB62" s="262"/>
      <c r="AC62" s="262"/>
      <c r="AF62" s="43" t="s">
        <v>112</v>
      </c>
      <c r="AG62" s="43" t="s">
        <v>137</v>
      </c>
      <c r="AH62" s="42" t="s">
        <v>318</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60"/>
      <c r="AB63" s="262"/>
      <c r="AC63" s="262"/>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391</v>
      </c>
      <c r="S64" s="29"/>
      <c r="T64" s="42" t="s">
        <v>391</v>
      </c>
      <c r="U64" s="29" t="s">
        <v>391</v>
      </c>
      <c r="V64" s="42" t="s">
        <v>391</v>
      </c>
      <c r="W64" s="1"/>
      <c r="Y64" s="1"/>
      <c r="Z64" s="1"/>
      <c r="AA64" s="360"/>
      <c r="AB64" s="262"/>
      <c r="AC64" s="262"/>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60"/>
      <c r="AB65" s="262"/>
      <c r="AC65" s="262"/>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60"/>
      <c r="AB75" s="262"/>
      <c r="AC75" s="262"/>
      <c r="AF75" s="43"/>
      <c r="AG75" s="359"/>
      <c r="AH75" s="359"/>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409</v>
      </c>
      <c r="C76" s="43" t="s">
        <v>29</v>
      </c>
      <c r="E76" s="13"/>
      <c r="F76" s="42" t="str">
        <f>IF(E76="","",MATCH(E76,AF76:BB76,0))</f>
        <v/>
      </c>
      <c r="R76" s="29">
        <v>1</v>
      </c>
      <c r="S76" s="29"/>
      <c r="T76" s="42">
        <f>IF(R76="","",IF(R76="無記号","",R76))</f>
        <v>1</v>
      </c>
      <c r="U76" s="29">
        <v>1</v>
      </c>
      <c r="V76" s="42">
        <f>IF(U76="","",IF(U76="無記号","",U76))</f>
        <v>1</v>
      </c>
      <c r="W76" s="1"/>
      <c r="Y76" s="1"/>
      <c r="Z76" s="1"/>
      <c r="AA76" s="360"/>
      <c r="AB76" s="262"/>
      <c r="AC76" s="262"/>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60"/>
      <c r="AB77" s="360"/>
      <c r="AC77" s="262"/>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09"/>
      <c r="R78" s="29"/>
      <c r="S78" s="29"/>
      <c r="T78" s="29"/>
      <c r="U78" s="29"/>
      <c r="V78" s="29"/>
      <c r="W78" s="1"/>
      <c r="Y78" s="1"/>
      <c r="Z78" s="1"/>
      <c r="AA78" s="360"/>
      <c r="AB78" s="360"/>
      <c r="AC78" s="262"/>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410</v>
      </c>
      <c r="V79" s="42" t="str">
        <f>IF(U79="","",IF(U79="無記号","",U79))</f>
        <v>-</v>
      </c>
      <c r="W79" s="1"/>
      <c r="Y79" s="1"/>
      <c r="Z79" s="1"/>
      <c r="AA79" s="360"/>
      <c r="AB79" s="360"/>
      <c r="AC79" s="262"/>
      <c r="BC79" s="43"/>
      <c r="BD79" s="43"/>
      <c r="BE79" s="43"/>
      <c r="BF79" s="43"/>
    </row>
    <row r="80" spans="1:58" s="42" customFormat="1" ht="16.5" hidden="1" customHeight="1" x14ac:dyDescent="0.15">
      <c r="A80" s="76"/>
      <c r="B80" s="29"/>
      <c r="C80" s="43"/>
      <c r="E80" s="13"/>
      <c r="R80" s="29"/>
      <c r="S80" s="29"/>
      <c r="T80" s="29"/>
      <c r="U80" s="29"/>
      <c r="V80" s="29"/>
      <c r="W80" s="1"/>
      <c r="Y80" s="1"/>
      <c r="Z80" s="1"/>
      <c r="AA80" s="360"/>
      <c r="AB80" s="360"/>
      <c r="AC80" s="262"/>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60"/>
      <c r="AB84" s="360"/>
      <c r="AC84" s="262"/>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412</v>
      </c>
      <c r="C85" s="43" t="s">
        <v>8</v>
      </c>
      <c r="E85" s="13" t="s">
        <v>130</v>
      </c>
      <c r="F85" s="42">
        <f>IF(E85="","",MATCH(E85,AF85:BB85,0))</f>
        <v>1</v>
      </c>
      <c r="H85" s="43" t="s">
        <v>413</v>
      </c>
      <c r="I85" s="43"/>
      <c r="J85" s="43"/>
      <c r="K85" s="43"/>
      <c r="L85" s="43"/>
      <c r="M85" s="43"/>
      <c r="N85" s="43"/>
      <c r="O85" s="43"/>
      <c r="P85" s="43"/>
      <c r="T85" s="42" t="str">
        <f>IF(R85="","",IF(R85="無記号","",R85))</f>
        <v/>
      </c>
      <c r="U85" s="42" t="str">
        <f>IF(F85="","",INDEX(AF86:BB86,1,F85))</f>
        <v>無記号</v>
      </c>
      <c r="V85" s="42" t="str">
        <f>IF(U85="","",IF(U85="無記号","",U85))</f>
        <v/>
      </c>
      <c r="W85" s="1"/>
      <c r="Y85" s="1"/>
      <c r="Z85" s="1"/>
      <c r="AA85" s="360"/>
      <c r="AB85" s="360"/>
      <c r="AC85" s="262"/>
      <c r="AF85" s="43" t="s">
        <v>424</v>
      </c>
      <c r="AG85" s="43" t="s">
        <v>17</v>
      </c>
      <c r="AH85" s="43" t="s">
        <v>425</v>
      </c>
      <c r="AI85" s="43" t="s">
        <v>426</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60"/>
      <c r="AB86" s="360"/>
      <c r="AC86" s="262"/>
      <c r="AF86" s="43" t="s">
        <v>112</v>
      </c>
      <c r="AG86" s="43" t="s">
        <v>16</v>
      </c>
      <c r="AH86" s="43" t="s">
        <v>21</v>
      </c>
      <c r="AI86" s="43" t="s">
        <v>137</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60"/>
      <c r="AB90" s="360"/>
      <c r="AC90" s="262"/>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60"/>
      <c r="AB91" s="360"/>
      <c r="AC91" s="262"/>
    </row>
    <row r="92" spans="1:58" s="42" customFormat="1" ht="16.5" customHeight="1" x14ac:dyDescent="0.15">
      <c r="A92" s="76"/>
      <c r="B92" s="29"/>
      <c r="C92" s="43"/>
      <c r="E92" s="13"/>
      <c r="R92" s="29"/>
      <c r="S92" s="29"/>
      <c r="T92" s="29"/>
      <c r="U92" s="29"/>
      <c r="V92" s="29"/>
      <c r="W92" s="1"/>
      <c r="X92" s="1"/>
      <c r="Y92" s="1"/>
      <c r="Z92" s="1"/>
      <c r="AA92" s="360"/>
      <c r="AB92" s="360"/>
      <c r="AC92" s="262"/>
    </row>
    <row r="96" spans="1:58" s="42" customFormat="1" ht="16.5" customHeight="1" x14ac:dyDescent="0.15">
      <c r="A96" s="76"/>
      <c r="C96" s="43"/>
      <c r="E96" s="13"/>
      <c r="AA96" s="262"/>
      <c r="AB96" s="262"/>
      <c r="AC96" s="262"/>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262"/>
      <c r="AB97" s="262"/>
      <c r="AC97" s="262"/>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262"/>
      <c r="AB98" s="262"/>
      <c r="AC98" s="262"/>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262"/>
      <c r="AB102" s="262"/>
      <c r="AC102" s="262"/>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262"/>
      <c r="AB103" s="262"/>
      <c r="AC103" s="262"/>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262"/>
      <c r="AB104" s="262"/>
      <c r="AC104" s="262"/>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262"/>
      <c r="AB105" s="262"/>
      <c r="AC105" s="262"/>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262"/>
      <c r="AB106" s="262"/>
      <c r="AC106" s="262"/>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8" priority="1" stopIfTrue="1" operator="equal">
      <formula>"※選択項目に空欄があります。"</formula>
    </cfRule>
    <cfRule type="cellIs" dxfId="27" priority="2" stopIfTrue="1" operator="equal">
      <formula>"選定項目にエラーがあります"</formula>
    </cfRule>
  </conditionalFormatting>
  <conditionalFormatting sqref="E11">
    <cfRule type="cellIs" dxfId="26"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64"/>
  <sheetViews>
    <sheetView showGridLines="0" showRowColHeaders="0" workbookViewId="0">
      <pane ySplit="11" topLeftCell="A13" activePane="bottomLeft" state="frozen"/>
      <selection pane="bottomLeft" activeCell="K43" sqref="K43"/>
    </sheetView>
  </sheetViews>
  <sheetFormatPr defaultColWidth="3.125" defaultRowHeight="13.5" x14ac:dyDescent="0.15"/>
  <cols>
    <col min="1" max="1" width="1.5" style="200" customWidth="1"/>
    <col min="2" max="10" width="3.125" style="200" customWidth="1"/>
    <col min="11" max="34" width="3.625" style="200" customWidth="1"/>
    <col min="35" max="42" width="3.125" style="200" customWidth="1"/>
    <col min="43" max="53" width="3.125" style="373" hidden="1" customWidth="1"/>
    <col min="54" max="56" width="16.75" style="273" hidden="1" customWidth="1"/>
    <col min="57" max="57" width="17.125" style="273" hidden="1" customWidth="1"/>
    <col min="58" max="58" width="27.75" style="273" hidden="1" customWidth="1"/>
    <col min="59" max="87" width="3.125" style="373" hidden="1" customWidth="1"/>
    <col min="88" max="88" width="15.125" style="373" hidden="1" customWidth="1"/>
    <col min="89" max="91" width="3.125" style="373" hidden="1" customWidth="1"/>
    <col min="92" max="92" width="16.375" style="373" hidden="1" customWidth="1"/>
    <col min="93" max="94" width="3.25" style="373" hidden="1" customWidth="1"/>
    <col min="95" max="119" width="13" style="201" hidden="1" customWidth="1"/>
    <col min="120" max="129" width="3.125" style="373" hidden="1" customWidth="1"/>
    <col min="130" max="147" width="3.125" style="200" hidden="1" customWidth="1"/>
    <col min="148" max="153" width="3.125" style="200" customWidth="1"/>
    <col min="154" max="172" width="3.125" style="100" customWidth="1"/>
    <col min="173" max="16384" width="3.125" style="200"/>
  </cols>
  <sheetData>
    <row r="1" spans="2:132" ht="12.75" customHeight="1" x14ac:dyDescent="0.15">
      <c r="B1" s="13" t="s">
        <v>510</v>
      </c>
      <c r="R1" s="98"/>
      <c r="S1" s="740" t="str">
        <f>IF(AND(バルブ!R22="H",仕様書作成!AC1&lt;&gt;"",仕様書作成!AK1=$BD$1),$BE$1,"")</f>
        <v/>
      </c>
      <c r="T1" s="740"/>
      <c r="U1" s="740"/>
      <c r="V1" s="740"/>
      <c r="W1" s="740"/>
      <c r="X1" s="740"/>
      <c r="Y1" s="741" t="s">
        <v>762</v>
      </c>
      <c r="Z1" s="741"/>
      <c r="AA1" s="741"/>
      <c r="AB1" s="337" t="s">
        <v>763</v>
      </c>
      <c r="AC1" s="742" t="str">
        <f>IF(AJ58=BC58,BB1,"")</f>
        <v/>
      </c>
      <c r="AD1" s="742"/>
      <c r="AE1" s="742"/>
      <c r="AF1" s="742"/>
      <c r="AG1" s="742"/>
      <c r="AH1" s="742"/>
      <c r="AI1" s="742"/>
      <c r="AJ1" s="742"/>
      <c r="AK1" s="743" t="s">
        <v>764</v>
      </c>
      <c r="AL1" s="743"/>
      <c r="AP1" s="255"/>
      <c r="BB1" s="273" t="s">
        <v>765</v>
      </c>
      <c r="BC1" s="273" t="s">
        <v>766</v>
      </c>
      <c r="BD1" s="273" t="s">
        <v>767</v>
      </c>
      <c r="BE1" s="273" t="s">
        <v>768</v>
      </c>
      <c r="BF1" s="273" t="s">
        <v>762</v>
      </c>
      <c r="BG1" s="273" t="s">
        <v>769</v>
      </c>
      <c r="DZ1" s="100"/>
      <c r="EA1" s="100"/>
      <c r="EB1" s="100"/>
    </row>
    <row r="2" spans="2:132" ht="11.25" customHeight="1" x14ac:dyDescent="0.15">
      <c r="B2" s="746" t="str">
        <f>基本情報!C4</f>
        <v>貴 社 名</v>
      </c>
      <c r="C2" s="747"/>
      <c r="D2" s="747"/>
      <c r="E2" s="744" t="str">
        <f>IF(基本情報!E4="","",基本情報!$E$4&amp;$BB$2)</f>
        <v/>
      </c>
      <c r="F2" s="744"/>
      <c r="G2" s="744"/>
      <c r="H2" s="744"/>
      <c r="I2" s="744"/>
      <c r="J2" s="745"/>
      <c r="K2" s="746" t="str">
        <f>基本情報!K4</f>
        <v>貴部署名</v>
      </c>
      <c r="L2" s="747"/>
      <c r="M2" s="747"/>
      <c r="N2" s="744" t="str">
        <f>IF(基本情報!M4="","",基本情報!M4)</f>
        <v/>
      </c>
      <c r="O2" s="744"/>
      <c r="P2" s="744"/>
      <c r="Q2" s="744"/>
      <c r="R2" s="744"/>
      <c r="S2" s="745"/>
      <c r="T2" s="746" t="str">
        <f>基本情報!S4</f>
        <v>ご担当者名</v>
      </c>
      <c r="U2" s="747"/>
      <c r="V2" s="747"/>
      <c r="W2" s="744" t="str">
        <f>IF(基本情報!U4="","",基本情報!U4&amp;"　様")</f>
        <v/>
      </c>
      <c r="X2" s="744"/>
      <c r="Y2" s="744"/>
      <c r="Z2" s="744"/>
      <c r="AA2" s="744"/>
      <c r="AB2" s="745"/>
      <c r="AC2" s="742"/>
      <c r="AD2" s="742"/>
      <c r="AE2" s="742"/>
      <c r="AF2" s="742"/>
      <c r="AG2" s="742"/>
      <c r="AH2" s="742"/>
      <c r="AI2" s="742"/>
      <c r="AJ2" s="742"/>
      <c r="AK2" s="743"/>
      <c r="AL2" s="743"/>
      <c r="AP2" s="392" t="str">
        <f>"Ver."&amp;※改訂履歴!$F$1</f>
        <v>Ver.1</v>
      </c>
      <c r="BB2" s="273" t="s">
        <v>347</v>
      </c>
      <c r="BC2" s="273" t="s">
        <v>348</v>
      </c>
      <c r="DZ2" s="100"/>
      <c r="EA2" s="100"/>
      <c r="EB2" s="100"/>
    </row>
    <row r="3" spans="2:132"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73" t="str">
        <f>IF(G9="","",VALUE(G9))</f>
        <v/>
      </c>
      <c r="DZ3" s="100"/>
      <c r="EA3" s="100"/>
      <c r="EB3" s="100"/>
    </row>
    <row r="4" spans="2:132" ht="13.5" hidden="1" customHeight="1" x14ac:dyDescent="0.15">
      <c r="K4" s="102" t="str">
        <f>IF(AQ6=AQ3,"",IF(AQ6=0,"","　　"))</f>
        <v/>
      </c>
      <c r="L4" s="43"/>
      <c r="M4" s="43"/>
      <c r="N4" s="103"/>
      <c r="O4" s="104"/>
      <c r="Q4" s="243"/>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c r="DZ4" s="100"/>
      <c r="EA4" s="100"/>
      <c r="EB4" s="100"/>
    </row>
    <row r="5" spans="2:132" ht="3.75" customHeight="1" x14ac:dyDescent="0.15">
      <c r="DZ5" s="100"/>
      <c r="EA5" s="100"/>
      <c r="EB5" s="100"/>
    </row>
    <row r="6" spans="2:132" ht="15.75" customHeight="1" x14ac:dyDescent="0.15">
      <c r="B6" s="666" t="s">
        <v>365</v>
      </c>
      <c r="C6" s="667"/>
      <c r="D6" s="667"/>
      <c r="E6" s="668"/>
      <c r="F6" s="698" t="str">
        <f>IF(C24&lt;&gt;"",$BB$6,ベース!E3)</f>
        <v>必須項目に入力漏れがあります</v>
      </c>
      <c r="G6" s="699"/>
      <c r="H6" s="699"/>
      <c r="I6" s="699"/>
      <c r="J6" s="699"/>
      <c r="K6" s="699"/>
      <c r="L6" s="699"/>
      <c r="M6" s="699"/>
      <c r="N6" s="699"/>
      <c r="O6" s="699"/>
      <c r="P6" s="699"/>
      <c r="Q6" s="700"/>
      <c r="R6" s="760"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761"/>
      <c r="T6" s="761"/>
      <c r="U6" s="761"/>
      <c r="V6" s="761"/>
      <c r="W6" s="761"/>
      <c r="X6" s="761"/>
      <c r="Y6" s="761"/>
      <c r="Z6" s="697" t="str">
        <f>IF(AQ6=AQ3,"",IF(AQ6=0,"",$BF$6))</f>
        <v/>
      </c>
      <c r="AA6" s="697"/>
      <c r="AB6" s="697"/>
      <c r="AC6" s="697"/>
      <c r="AD6" s="697"/>
      <c r="AE6" s="697"/>
      <c r="AF6" s="697"/>
      <c r="AG6" s="697"/>
      <c r="AH6" s="697"/>
      <c r="AI6" s="697"/>
      <c r="AJ6" s="105"/>
      <c r="AK6" s="686" t="s">
        <v>162</v>
      </c>
      <c r="AL6" s="687"/>
      <c r="AM6" s="687"/>
      <c r="AN6" s="688"/>
      <c r="AO6" s="678" t="str">
        <f>IF(基本情報!O6="","",基本情報!O6)</f>
        <v/>
      </c>
      <c r="AP6" s="679"/>
      <c r="AQ6" s="373">
        <f>COUNTIF(K8:AH8,"*SY*")</f>
        <v>0</v>
      </c>
      <c r="BB6" s="273" t="s">
        <v>346</v>
      </c>
      <c r="BC6" s="273" t="s">
        <v>690</v>
      </c>
      <c r="BD6" s="273" t="s">
        <v>848</v>
      </c>
      <c r="BE6" s="273" t="s">
        <v>335</v>
      </c>
      <c r="BF6" s="273" t="s">
        <v>336</v>
      </c>
      <c r="DZ6" s="100"/>
      <c r="EA6" s="100"/>
      <c r="EB6" s="100"/>
    </row>
    <row r="7" spans="2:132" ht="3.75" customHeight="1" x14ac:dyDescent="0.15">
      <c r="B7" s="31"/>
      <c r="C7" s="31"/>
      <c r="D7" s="31"/>
      <c r="E7" s="31"/>
      <c r="F7" s="106"/>
      <c r="G7" s="106"/>
      <c r="H7" s="106"/>
      <c r="I7" s="106"/>
      <c r="J7" s="106"/>
      <c r="K7" s="352"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52"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52"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52"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52"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52"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52"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52"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52"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52"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52"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52"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52"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52"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52"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52"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52"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52"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52"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52"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52"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52"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52"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52"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c r="DZ7" s="100"/>
      <c r="EA7" s="100"/>
      <c r="EB7" s="100"/>
    </row>
    <row r="8" spans="2:132" ht="120" customHeight="1" x14ac:dyDescent="0.15">
      <c r="B8" s="657" t="str">
        <f>基本情報!C8&amp;"："&amp;基本情報!E8&amp;CHAR(10)&amp;基本情報!K8&amp;"："&amp;基本情報!M8&amp;CHAR(10)&amp;基本情報!S8&amp;"："&amp;基本情報!U8</f>
        <v>装置名：
図番：
工番・作番：</v>
      </c>
      <c r="C8" s="658"/>
      <c r="D8" s="658"/>
      <c r="E8" s="658"/>
      <c r="F8" s="658"/>
      <c r="G8" s="658"/>
      <c r="H8" s="658"/>
      <c r="I8" s="659"/>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680"/>
      <c r="AK8" s="681"/>
      <c r="AL8" s="681"/>
      <c r="AM8" s="681"/>
      <c r="AN8" s="681"/>
      <c r="AO8" s="682"/>
      <c r="AP8" s="274"/>
      <c r="BB8" s="273" t="s">
        <v>333</v>
      </c>
      <c r="BC8" s="273" t="s">
        <v>776</v>
      </c>
      <c r="BD8" s="273" t="s">
        <v>334</v>
      </c>
      <c r="BE8" s="273" t="s">
        <v>341</v>
      </c>
      <c r="BF8" s="273" t="s">
        <v>691</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DZ8" s="100"/>
      <c r="EA8" s="100"/>
      <c r="EB8" s="100"/>
    </row>
    <row r="9" spans="2:132" ht="12" customHeight="1" x14ac:dyDescent="0.15">
      <c r="B9" s="660" t="s">
        <v>163</v>
      </c>
      <c r="C9" s="661"/>
      <c r="D9" s="661"/>
      <c r="E9" s="661"/>
      <c r="F9" s="661"/>
      <c r="G9" s="622" t="str">
        <f>ベース!R43</f>
        <v/>
      </c>
      <c r="H9" s="625" t="s">
        <v>577</v>
      </c>
      <c r="I9" s="626"/>
      <c r="J9" s="619" t="s">
        <v>578</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619" t="s">
        <v>579</v>
      </c>
      <c r="AJ9" s="691"/>
      <c r="AK9" s="692"/>
      <c r="AL9" s="692"/>
      <c r="AM9" s="692"/>
      <c r="AN9" s="692"/>
      <c r="AO9" s="693"/>
      <c r="AP9" s="689" t="s">
        <v>164</v>
      </c>
      <c r="BB9" s="273" t="s">
        <v>337</v>
      </c>
      <c r="BC9" s="273" t="s">
        <v>338</v>
      </c>
      <c r="BQ9" s="373" t="s">
        <v>312</v>
      </c>
      <c r="DZ9" s="100"/>
      <c r="EA9" s="100"/>
      <c r="EB9" s="100"/>
    </row>
    <row r="10" spans="2:132" ht="12" customHeight="1" x14ac:dyDescent="0.15">
      <c r="B10" s="662"/>
      <c r="C10" s="663"/>
      <c r="D10" s="663"/>
      <c r="E10" s="663"/>
      <c r="F10" s="663"/>
      <c r="G10" s="623"/>
      <c r="H10" s="627"/>
      <c r="I10" s="628"/>
      <c r="J10" s="620"/>
      <c r="K10" s="112" t="str">
        <f>IF(AND(K9="",COUNTIF(K13:K68,"")&lt;54),"X","")</f>
        <v/>
      </c>
      <c r="L10" s="112" t="str">
        <f>IF(AND(L9="",COUNTIF(L13:L68,"")&lt;56),"X","")</f>
        <v/>
      </c>
      <c r="M10" s="112" t="str">
        <f t="shared" ref="M10:AH10" si="2">IF(AND(M9="",COUNTIF(M13:M68,"")&lt;56),"X","")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620"/>
      <c r="AJ10" s="694" t="str">
        <f>IF(COUNTIF(K10:AH10,"X")&gt;0,$BD$10,"")</f>
        <v/>
      </c>
      <c r="AK10" s="695"/>
      <c r="AL10" s="695"/>
      <c r="AM10" s="695"/>
      <c r="AN10" s="695"/>
      <c r="AO10" s="696"/>
      <c r="AP10" s="690"/>
      <c r="BB10" s="273" t="s">
        <v>339</v>
      </c>
      <c r="BD10" s="273" t="s">
        <v>340</v>
      </c>
      <c r="BQ10" s="373">
        <v>1</v>
      </c>
      <c r="BR10" s="373">
        <v>2</v>
      </c>
      <c r="BS10" s="373">
        <v>3</v>
      </c>
      <c r="BT10" s="373">
        <v>4</v>
      </c>
      <c r="BU10" s="373">
        <v>5</v>
      </c>
      <c r="BV10" s="373" t="s">
        <v>11</v>
      </c>
      <c r="BW10" s="373" t="s">
        <v>12</v>
      </c>
      <c r="BX10" s="373" t="s">
        <v>13</v>
      </c>
      <c r="DZ10" s="100"/>
      <c r="EA10" s="100"/>
      <c r="EB10" s="100"/>
    </row>
    <row r="11" spans="2:132" ht="12" customHeight="1" x14ac:dyDescent="0.15">
      <c r="B11" s="664"/>
      <c r="C11" s="665"/>
      <c r="D11" s="665"/>
      <c r="E11" s="665"/>
      <c r="F11" s="665"/>
      <c r="G11" s="624"/>
      <c r="H11" s="629"/>
      <c r="I11" s="630"/>
      <c r="J11" s="621"/>
      <c r="K11" s="275">
        <v>1</v>
      </c>
      <c r="L11" s="276">
        <v>2</v>
      </c>
      <c r="M11" s="276">
        <v>3</v>
      </c>
      <c r="N11" s="276">
        <v>4</v>
      </c>
      <c r="O11" s="276">
        <v>5</v>
      </c>
      <c r="P11" s="276">
        <v>6</v>
      </c>
      <c r="Q11" s="276">
        <v>7</v>
      </c>
      <c r="R11" s="276">
        <v>8</v>
      </c>
      <c r="S11" s="276">
        <v>9</v>
      </c>
      <c r="T11" s="276">
        <v>10</v>
      </c>
      <c r="U11" s="276">
        <v>11</v>
      </c>
      <c r="V11" s="276">
        <v>12</v>
      </c>
      <c r="W11" s="276">
        <v>13</v>
      </c>
      <c r="X11" s="276">
        <v>14</v>
      </c>
      <c r="Y11" s="276">
        <v>15</v>
      </c>
      <c r="Z11" s="276">
        <v>16</v>
      </c>
      <c r="AA11" s="276">
        <v>17</v>
      </c>
      <c r="AB11" s="276">
        <v>18</v>
      </c>
      <c r="AC11" s="276">
        <v>19</v>
      </c>
      <c r="AD11" s="276">
        <v>20</v>
      </c>
      <c r="AE11" s="276">
        <v>21</v>
      </c>
      <c r="AF11" s="276">
        <v>22</v>
      </c>
      <c r="AG11" s="276">
        <v>23</v>
      </c>
      <c r="AH11" s="276">
        <v>24</v>
      </c>
      <c r="AI11" s="621"/>
      <c r="AJ11" s="683"/>
      <c r="AK11" s="684"/>
      <c r="AL11" s="684"/>
      <c r="AM11" s="684"/>
      <c r="AN11" s="684"/>
      <c r="AO11" s="685"/>
      <c r="AP11" s="690"/>
      <c r="BQ11" s="373">
        <v>0</v>
      </c>
      <c r="BR11" s="373">
        <v>1</v>
      </c>
      <c r="DZ11" s="100"/>
      <c r="EA11" s="100"/>
      <c r="EB11" s="100"/>
    </row>
    <row r="12" spans="2:132" ht="15" hidden="1" customHeight="1" x14ac:dyDescent="0.15">
      <c r="B12" s="669" t="str">
        <f>IF(ベース!S61="M",$BB$12,$BC$12)</f>
        <v>使用しません　→→→</v>
      </c>
      <c r="C12" s="670"/>
      <c r="D12" s="670"/>
      <c r="E12" s="670"/>
      <c r="F12" s="670"/>
      <c r="G12" s="670"/>
      <c r="H12" s="670"/>
      <c r="I12" s="671"/>
      <c r="J12" s="224" t="s">
        <v>410</v>
      </c>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64" t="s">
        <v>410</v>
      </c>
      <c r="AJ12" s="762" t="str">
        <f>IF(AND(B12=$BC$12,COUNTIF(K12:AH12,"O")&gt;0),$BD$12,"")</f>
        <v/>
      </c>
      <c r="AK12" s="763"/>
      <c r="AL12" s="763"/>
      <c r="AM12" s="763"/>
      <c r="AN12" s="763"/>
      <c r="AO12" s="764"/>
      <c r="AP12" s="277"/>
      <c r="AQ12" s="374"/>
      <c r="AR12" s="374"/>
      <c r="AS12" s="374"/>
      <c r="BB12" s="273" t="s">
        <v>416</v>
      </c>
      <c r="BC12" s="273" t="s">
        <v>429</v>
      </c>
      <c r="BD12" s="273" t="s">
        <v>432</v>
      </c>
      <c r="BQ12" s="373" t="s">
        <v>312</v>
      </c>
      <c r="DZ12" s="100"/>
      <c r="EA12" s="100"/>
      <c r="EB12" s="100"/>
    </row>
    <row r="13" spans="2:132" ht="15" customHeight="1" x14ac:dyDescent="0.15">
      <c r="B13" s="505" t="s">
        <v>165</v>
      </c>
      <c r="C13" s="675" t="s">
        <v>366</v>
      </c>
      <c r="D13" s="676"/>
      <c r="E13" s="676"/>
      <c r="F13" s="676"/>
      <c r="G13" s="676"/>
      <c r="H13" s="676"/>
      <c r="I13" s="677"/>
      <c r="J13" s="365" t="s">
        <v>843</v>
      </c>
      <c r="K13" s="213"/>
      <c r="L13" s="213"/>
      <c r="M13" s="213"/>
      <c r="N13" s="213"/>
      <c r="O13" s="213"/>
      <c r="P13" s="213"/>
      <c r="Q13" s="213"/>
      <c r="R13" s="213"/>
      <c r="S13" s="213"/>
      <c r="T13" s="213"/>
      <c r="U13" s="213"/>
      <c r="V13" s="213"/>
      <c r="W13" s="214"/>
      <c r="X13" s="214"/>
      <c r="Y13" s="214"/>
      <c r="Z13" s="214"/>
      <c r="AA13" s="214"/>
      <c r="AB13" s="214"/>
      <c r="AC13" s="214"/>
      <c r="AD13" s="214"/>
      <c r="AE13" s="214"/>
      <c r="AF13" s="214"/>
      <c r="AG13" s="214"/>
      <c r="AH13" s="214"/>
      <c r="AI13" s="364" t="s">
        <v>843</v>
      </c>
      <c r="AJ13" s="755"/>
      <c r="AK13" s="756"/>
      <c r="AL13" s="756"/>
      <c r="AM13" s="756"/>
      <c r="AN13" s="756"/>
      <c r="AO13" s="757"/>
      <c r="AP13" s="765"/>
      <c r="BB13" s="13"/>
      <c r="BC13" s="13" t="s">
        <v>318</v>
      </c>
      <c r="BR13" s="373" t="s">
        <v>24</v>
      </c>
      <c r="DZ13" s="100"/>
      <c r="EA13" s="100"/>
      <c r="EB13" s="100"/>
    </row>
    <row r="14" spans="2:132" ht="15" customHeight="1" x14ac:dyDescent="0.15">
      <c r="B14" s="506"/>
      <c r="C14" s="672" t="str">
        <f>IF(バルブ!R10=仕様書作成!BC13,仕様書作成!BC14,仕様書作成!BD14)</f>
        <v>　この行は使用しません →→→</v>
      </c>
      <c r="D14" s="673"/>
      <c r="E14" s="673"/>
      <c r="F14" s="673"/>
      <c r="G14" s="673"/>
      <c r="H14" s="673"/>
      <c r="I14" s="674"/>
      <c r="J14" s="369"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69" t="str">
        <f>IF(C14=BC14,BB14,"")</f>
        <v/>
      </c>
      <c r="AJ14" s="767" t="str">
        <f>IF(バルブ!R10="0",仕様書作成!BF14,IF(バルブ!R10="1",仕様書作成!BE14,""))</f>
        <v/>
      </c>
      <c r="AK14" s="768"/>
      <c r="AL14" s="768"/>
      <c r="AM14" s="768"/>
      <c r="AN14" s="768"/>
      <c r="AO14" s="769"/>
      <c r="AP14" s="766"/>
      <c r="BB14" s="13" t="s">
        <v>417</v>
      </c>
      <c r="BC14" s="13" t="s">
        <v>840</v>
      </c>
      <c r="BD14" s="13" t="s">
        <v>695</v>
      </c>
      <c r="BE14" s="13" t="s">
        <v>841</v>
      </c>
      <c r="BF14" s="13" t="s">
        <v>842</v>
      </c>
      <c r="BR14" s="373" t="s">
        <v>386</v>
      </c>
      <c r="CO14" s="373" t="s">
        <v>692</v>
      </c>
      <c r="CQ14" s="201" t="str">
        <f>IF(K59="","","SY50M-"&amp;K60&amp;"-"&amp;K62)</f>
        <v/>
      </c>
      <c r="CR14" s="201" t="str">
        <f t="shared" ref="CR14:DN14" si="3">IF(L59="","","SY50M-"&amp;L60&amp;"-"&amp;L62)</f>
        <v/>
      </c>
      <c r="CS14" s="201" t="str">
        <f t="shared" si="3"/>
        <v/>
      </c>
      <c r="CT14" s="201" t="str">
        <f t="shared" si="3"/>
        <v/>
      </c>
      <c r="CU14" s="201" t="str">
        <f t="shared" si="3"/>
        <v/>
      </c>
      <c r="CV14" s="201" t="str">
        <f t="shared" si="3"/>
        <v/>
      </c>
      <c r="CW14" s="201" t="str">
        <f t="shared" si="3"/>
        <v/>
      </c>
      <c r="CX14" s="201" t="str">
        <f t="shared" si="3"/>
        <v/>
      </c>
      <c r="CY14" s="201" t="str">
        <f t="shared" si="3"/>
        <v/>
      </c>
      <c r="CZ14" s="201" t="str">
        <f t="shared" si="3"/>
        <v/>
      </c>
      <c r="DA14" s="201" t="str">
        <f t="shared" si="3"/>
        <v/>
      </c>
      <c r="DB14" s="201" t="str">
        <f t="shared" si="3"/>
        <v/>
      </c>
      <c r="DC14" s="201" t="str">
        <f t="shared" si="3"/>
        <v/>
      </c>
      <c r="DD14" s="201" t="str">
        <f t="shared" si="3"/>
        <v/>
      </c>
      <c r="DE14" s="201" t="str">
        <f t="shared" si="3"/>
        <v/>
      </c>
      <c r="DF14" s="201" t="str">
        <f t="shared" si="3"/>
        <v/>
      </c>
      <c r="DG14" s="201" t="str">
        <f t="shared" si="3"/>
        <v/>
      </c>
      <c r="DH14" s="201" t="str">
        <f t="shared" si="3"/>
        <v/>
      </c>
      <c r="DI14" s="201" t="str">
        <f t="shared" si="3"/>
        <v/>
      </c>
      <c r="DJ14" s="201" t="str">
        <f t="shared" si="3"/>
        <v/>
      </c>
      <c r="DK14" s="201" t="str">
        <f t="shared" si="3"/>
        <v/>
      </c>
      <c r="DL14" s="201" t="str">
        <f t="shared" si="3"/>
        <v/>
      </c>
      <c r="DM14" s="201" t="str">
        <f t="shared" si="3"/>
        <v/>
      </c>
      <c r="DN14" s="201" t="str">
        <f t="shared" si="3"/>
        <v/>
      </c>
      <c r="DZ14" s="100"/>
      <c r="EA14" s="100"/>
      <c r="EB14" s="100"/>
    </row>
    <row r="15" spans="2:132" ht="12" customHeight="1" x14ac:dyDescent="0.15">
      <c r="B15" s="506"/>
      <c r="C15" s="654" t="str">
        <f>IF(COUNTIF(K15:AH15,"X")&gt;0,$BB$15,"")</f>
        <v/>
      </c>
      <c r="D15" s="655"/>
      <c r="E15" s="655"/>
      <c r="F15" s="655"/>
      <c r="G15" s="655"/>
      <c r="H15" s="655"/>
      <c r="I15" s="656"/>
      <c r="J15" s="395" t="str">
        <f>IF(AND(C14=BD14,COUNTA(K14:AH14)&gt;0),1,"")</f>
        <v/>
      </c>
      <c r="K15" s="350" t="str">
        <f>IF(AND(OR(K13="A",K13="B",K13="C"),OR(バルブ!$R$10="1",K14=1)),"X",IF(AND(バルブ!$R$25="-X90",OR(バルブ!$R$10="1",K14=1)),"X",IF(AND(バルブ!$R$7="10-",OR(仕様書作成!K13="A",仕様書作成!K13="B",仕様書作成!K13="C"),OR(バルブ!$R$10="1",K14=1)),"X","")))</f>
        <v/>
      </c>
      <c r="L15" s="350" t="str">
        <f>IF(AND(OR(L13="A",L13="B",L13="C"),OR(バルブ!$R$10="1",L14=1)),"X",IF(AND(バルブ!$R$25="-X90",OR(バルブ!$R$10="1",L14=1)),"X",IF(AND(バルブ!$R$7="10-",OR(仕様書作成!L13="A",仕様書作成!L13="B",仕様書作成!L13="C"),OR(バルブ!$R$10="1",L14=1)),"X","")))</f>
        <v/>
      </c>
      <c r="M15" s="350" t="str">
        <f>IF(AND(OR(M13="A",M13="B",M13="C"),OR(バルブ!$R$10="1",M14=1)),"X",IF(AND(バルブ!$R$25="-X90",OR(バルブ!$R$10="1",M14=1)),"X",IF(AND(バルブ!$R$7="10-",OR(仕様書作成!M13="A",仕様書作成!M13="B",仕様書作成!M13="C"),OR(バルブ!$R$10="1",M14=1)),"X","")))</f>
        <v/>
      </c>
      <c r="N15" s="350" t="str">
        <f>IF(AND(OR(N13="A",N13="B",N13="C"),OR(バルブ!$R$10="1",N14=1)),"X",IF(AND(バルブ!$R$25="-X90",OR(バルブ!$R$10="1",N14=1)),"X",IF(AND(バルブ!$R$7="10-",OR(仕様書作成!N13="A",仕様書作成!N13="B",仕様書作成!N13="C"),OR(バルブ!$R$10="1",N14=1)),"X","")))</f>
        <v/>
      </c>
      <c r="O15" s="350" t="str">
        <f>IF(AND(OR(O13="A",O13="B",O13="C"),OR(バルブ!$R$10="1",O14=1)),"X",IF(AND(バルブ!$R$25="-X90",OR(バルブ!$R$10="1",O14=1)),"X",IF(AND(バルブ!$R$7="10-",OR(仕様書作成!O13="A",仕様書作成!O13="B",仕様書作成!O13="C"),OR(バルブ!$R$10="1",O14=1)),"X","")))</f>
        <v/>
      </c>
      <c r="P15" s="350" t="str">
        <f>IF(AND(OR(P13="A",P13="B",P13="C"),OR(バルブ!$R$10="1",P14=1)),"X",IF(AND(バルブ!$R$25="-X90",OR(バルブ!$R$10="1",P14=1)),"X",IF(AND(バルブ!$R$7="10-",OR(仕様書作成!P13="A",仕様書作成!P13="B",仕様書作成!P13="C"),OR(バルブ!$R$10="1",P14=1)),"X","")))</f>
        <v/>
      </c>
      <c r="Q15" s="350" t="str">
        <f>IF(AND(OR(Q13="A",Q13="B",Q13="C"),OR(バルブ!$R$10="1",Q14=1)),"X",IF(AND(バルブ!$R$25="-X90",OR(バルブ!$R$10="1",Q14=1)),"X",IF(AND(バルブ!$R$7="10-",OR(仕様書作成!Q13="A",仕様書作成!Q13="B",仕様書作成!Q13="C"),OR(バルブ!$R$10="1",Q14=1)),"X","")))</f>
        <v/>
      </c>
      <c r="R15" s="350" t="str">
        <f>IF(AND(OR(R13="A",R13="B",R13="C"),OR(バルブ!$R$10="1",R14=1)),"X",IF(AND(バルブ!$R$25="-X90",OR(バルブ!$R$10="1",R14=1)),"X",IF(AND(バルブ!$R$7="10-",OR(仕様書作成!R13="A",仕様書作成!R13="B",仕様書作成!R13="C"),OR(バルブ!$R$10="1",R14=1)),"X","")))</f>
        <v/>
      </c>
      <c r="S15" s="350" t="str">
        <f>IF(AND(OR(S13="A",S13="B",S13="C"),OR(バルブ!$R$10="1",S14=1)),"X",IF(AND(バルブ!$R$25="-X90",OR(バルブ!$R$10="1",S14=1)),"X",IF(AND(バルブ!$R$7="10-",OR(仕様書作成!S13="A",仕様書作成!S13="B",仕様書作成!S13="C"),OR(バルブ!$R$10="1",S14=1)),"X","")))</f>
        <v/>
      </c>
      <c r="T15" s="350" t="str">
        <f>IF(AND(OR(T13="A",T13="B",T13="C"),OR(バルブ!$R$10="1",T14=1)),"X",IF(AND(バルブ!$R$25="-X90",OR(バルブ!$R$10="1",T14=1)),"X",IF(AND(バルブ!$R$7="10-",OR(仕様書作成!T13="A",仕様書作成!T13="B",仕様書作成!T13="C"),OR(バルブ!$R$10="1",T14=1)),"X","")))</f>
        <v/>
      </c>
      <c r="U15" s="350" t="str">
        <f>IF(AND(OR(U13="A",U13="B",U13="C"),OR(バルブ!$R$10="1",U14=1)),"X",IF(AND(バルブ!$R$25="-X90",OR(バルブ!$R$10="1",U14=1)),"X",IF(AND(バルブ!$R$7="10-",OR(仕様書作成!U13="A",仕様書作成!U13="B",仕様書作成!U13="C"),OR(バルブ!$R$10="1",U14=1)),"X","")))</f>
        <v/>
      </c>
      <c r="V15" s="350" t="str">
        <f>IF(AND(OR(V13="A",V13="B",V13="C"),OR(バルブ!$R$10="1",V14=1)),"X",IF(AND(バルブ!$R$25="-X90",OR(バルブ!$R$10="1",V14=1)),"X",IF(AND(バルブ!$R$7="10-",OR(仕様書作成!V13="A",仕様書作成!V13="B",仕様書作成!V13="C"),OR(バルブ!$R$10="1",V14=1)),"X","")))</f>
        <v/>
      </c>
      <c r="W15" s="350" t="str">
        <f>IF(AND(OR(W13="A",W13="B",W13="C"),OR(バルブ!$R$10="1",W14=1)),"X",IF(AND(バルブ!$R$25="-X90",OR(バルブ!$R$10="1",W14=1)),"X",IF(AND(バルブ!$R$7="10-",OR(仕様書作成!W13="A",仕様書作成!W13="B",仕様書作成!W13="C"),OR(バルブ!$R$10="1",W14=1)),"X","")))</f>
        <v/>
      </c>
      <c r="X15" s="350" t="str">
        <f>IF(AND(OR(X13="A",X13="B",X13="C"),OR(バルブ!$R$10="1",X14=1)),"X",IF(AND(バルブ!$R$25="-X90",OR(バルブ!$R$10="1",X14=1)),"X",IF(AND(バルブ!$R$7="10-",OR(仕様書作成!X13="A",仕様書作成!X13="B",仕様書作成!X13="C"),OR(バルブ!$R$10="1",X14=1)),"X","")))</f>
        <v/>
      </c>
      <c r="Y15" s="350" t="str">
        <f>IF(AND(OR(Y13="A",Y13="B",Y13="C"),OR(バルブ!$R$10="1",Y14=1)),"X",IF(AND(バルブ!$R$25="-X90",OR(バルブ!$R$10="1",Y14=1)),"X",IF(AND(バルブ!$R$7="10-",OR(仕様書作成!Y13="A",仕様書作成!Y13="B",仕様書作成!Y13="C"),OR(バルブ!$R$10="1",Y14=1)),"X","")))</f>
        <v/>
      </c>
      <c r="Z15" s="350" t="str">
        <f>IF(AND(OR(Z13="A",Z13="B",Z13="C"),OR(バルブ!$R$10="1",Z14=1)),"X",IF(AND(バルブ!$R$25="-X90",OR(バルブ!$R$10="1",Z14=1)),"X",IF(AND(バルブ!$R$7="10-",OR(仕様書作成!Z13="A",仕様書作成!Z13="B",仕様書作成!Z13="C"),OR(バルブ!$R$10="1",Z14=1)),"X","")))</f>
        <v/>
      </c>
      <c r="AA15" s="350" t="str">
        <f>IF(AND(OR(AA13="A",AA13="B",AA13="C"),OR(バルブ!$R$10="1",AA14=1)),"X",IF(AND(バルブ!$R$25="-X90",OR(バルブ!$R$10="1",AA14=1)),"X",IF(AND(バルブ!$R$7="10-",OR(仕様書作成!AA13="A",仕様書作成!AA13="B",仕様書作成!AA13="C"),OR(バルブ!$R$10="1",AA14=1)),"X","")))</f>
        <v/>
      </c>
      <c r="AB15" s="350" t="str">
        <f>IF(AND(OR(AB13="A",AB13="B",AB13="C"),OR(バルブ!$R$10="1",AB14=1)),"X",IF(AND(バルブ!$R$25="-X90",OR(バルブ!$R$10="1",AB14=1)),"X",IF(AND(バルブ!$R$7="10-",OR(仕様書作成!AB13="A",仕様書作成!AB13="B",仕様書作成!AB13="C"),OR(バルブ!$R$10="1",AB14=1)),"X","")))</f>
        <v/>
      </c>
      <c r="AC15" s="350" t="str">
        <f>IF(AND(OR(AC13="A",AC13="B",AC13="C"),OR(バルブ!$R$10="1",AC14=1)),"X",IF(AND(バルブ!$R$25="-X90",OR(バルブ!$R$10="1",AC14=1)),"X",IF(AND(バルブ!$R$7="10-",OR(仕様書作成!AC13="A",仕様書作成!AC13="B",仕様書作成!AC13="C"),OR(バルブ!$R$10="1",AC14=1)),"X","")))</f>
        <v/>
      </c>
      <c r="AD15" s="350" t="str">
        <f>IF(AND(OR(AD13="A",AD13="B",AD13="C"),OR(バルブ!$R$10="1",AD14=1)),"X",IF(AND(バルブ!$R$25="-X90",OR(バルブ!$R$10="1",AD14=1)),"X",IF(AND(バルブ!$R$7="10-",OR(仕様書作成!AD13="A",仕様書作成!AD13="B",仕様書作成!AD13="C"),OR(バルブ!$R$10="1",AD14=1)),"X","")))</f>
        <v/>
      </c>
      <c r="AE15" s="350" t="str">
        <f>IF(AND(OR(AE13="A",AE13="B",AE13="C"),OR(バルブ!$R$10="1",AE14=1)),"X",IF(AND(バルブ!$R$25="-X90",OR(バルブ!$R$10="1",AE14=1)),"X",IF(AND(バルブ!$R$7="10-",OR(仕様書作成!AE13="A",仕様書作成!AE13="B",仕様書作成!AE13="C"),OR(バルブ!$R$10="1",AE14=1)),"X","")))</f>
        <v/>
      </c>
      <c r="AF15" s="350" t="str">
        <f>IF(AND(OR(AF13="A",AF13="B",AF13="C"),OR(バルブ!$R$10="1",AF14=1)),"X",IF(AND(バルブ!$R$25="-X90",OR(バルブ!$R$10="1",AF14=1)),"X",IF(AND(バルブ!$R$7="10-",OR(仕様書作成!AF13="A",仕様書作成!AF13="B",仕様書作成!AF13="C"),OR(バルブ!$R$10="1",AF14=1)),"X","")))</f>
        <v/>
      </c>
      <c r="AG15" s="350" t="str">
        <f>IF(AND(OR(AG13="A",AG13="B",AG13="C"),OR(バルブ!$R$10="1",AG14=1)),"X",IF(AND(バルブ!$R$25="-X90",OR(バルブ!$R$10="1",AG14=1)),"X",IF(AND(バルブ!$R$7="10-",OR(仕様書作成!AG13="A",仕様書作成!AG13="B",仕様書作成!AG13="C"),OR(バルブ!$R$10="1",AG14=1)),"X","")))</f>
        <v/>
      </c>
      <c r="AH15" s="350" t="str">
        <f>IF(AND(OR(AH13="A",AH13="B",AH13="C"),OR(バルブ!$R$10="1",AH14=1)),"X",IF(AND(バルブ!$R$25="-X90",OR(バルブ!$R$10="1",AH14=1)),"X",IF(AND(バルブ!$R$7="10-",OR(仕様書作成!AH13="A",仕様書作成!AH13="B",仕様書作成!AH13="C"),OR(バルブ!$R$10="1",AH14=1)),"X","")))</f>
        <v/>
      </c>
      <c r="AI15" s="367"/>
      <c r="AJ15" s="789" t="str">
        <f>IF(AND(バルブ!R25="-X90",COUNTIF(仕様書作成!K14:AH14,1)&gt;0),$BC$15,"")</f>
        <v/>
      </c>
      <c r="AK15" s="790"/>
      <c r="AL15" s="790"/>
      <c r="AM15" s="790"/>
      <c r="AN15" s="790"/>
      <c r="AO15" s="791"/>
      <c r="AP15" s="766"/>
      <c r="BB15" s="273" t="s">
        <v>322</v>
      </c>
      <c r="BC15" s="273" t="s">
        <v>349</v>
      </c>
      <c r="BR15" s="373" t="s">
        <v>12</v>
      </c>
      <c r="BS15" s="373" t="s">
        <v>19</v>
      </c>
      <c r="DZ15" s="100"/>
      <c r="EA15" s="100"/>
      <c r="EB15" s="100"/>
    </row>
    <row r="16" spans="2:132" ht="15" customHeight="1" x14ac:dyDescent="0.15">
      <c r="B16" s="506"/>
      <c r="C16" s="786" t="s">
        <v>507</v>
      </c>
      <c r="D16" s="787"/>
      <c r="E16" s="787"/>
      <c r="F16" s="787"/>
      <c r="G16" s="787"/>
      <c r="H16" s="787"/>
      <c r="I16" s="788"/>
      <c r="J16" s="368"/>
      <c r="K16" s="278"/>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80"/>
      <c r="AI16" s="368"/>
      <c r="AJ16" s="784"/>
      <c r="AK16" s="785"/>
      <c r="AL16" s="785"/>
      <c r="AM16" s="785"/>
      <c r="AN16" s="785"/>
      <c r="AO16" s="785"/>
      <c r="AP16" s="370"/>
      <c r="AQ16" s="374"/>
      <c r="AR16" s="374"/>
      <c r="AS16" s="374"/>
      <c r="BQ16" s="373" t="s">
        <v>693</v>
      </c>
      <c r="BR16" s="373" t="s">
        <v>694</v>
      </c>
      <c r="DZ16" s="100"/>
      <c r="EA16" s="100"/>
      <c r="EB16" s="100"/>
    </row>
    <row r="17" spans="2:190" ht="12" hidden="1" customHeight="1" x14ac:dyDescent="0.15">
      <c r="B17" s="506"/>
      <c r="C17" s="281"/>
      <c r="D17" s="282"/>
      <c r="E17" s="282"/>
      <c r="F17" s="282"/>
      <c r="G17" s="282"/>
      <c r="H17" s="282"/>
      <c r="I17" s="283"/>
      <c r="J17" s="368"/>
      <c r="K17" s="212" t="str">
        <f>IF(仕様書作成!K9="","",IF(AND(K12="O",K13&lt;&gt;"",K14&lt;&gt;"",K16&lt;&gt;""),"X",IF(AND(ベース!$S$61="M",仕様書作成!K12="O"),"空欄",IF(AND(K12="",K13&lt;&gt;"",K14&lt;&gt;""),"必須",IF(K32="O","空欄","")))))</f>
        <v/>
      </c>
      <c r="L17" s="212" t="str">
        <f>IF(仕様書作成!L9="","",IF(AND(L12="O",L13&lt;&gt;"",L14&lt;&gt;"",L16&lt;&gt;""),"X",IF(AND(ベース!$S$61="M",仕様書作成!L12="O"),"空欄",IF(AND(L12="",L13&lt;&gt;"",L14&lt;&gt;""),"必須",IF(L32="O","空欄","")))))</f>
        <v/>
      </c>
      <c r="M17" s="212" t="str">
        <f>IF(仕様書作成!M9="","",IF(AND(M12="O",M13&lt;&gt;"",M14&lt;&gt;"",M16&lt;&gt;""),"X",IF(AND(ベース!$S$61="M",仕様書作成!M12="O"),"空欄",IF(AND(M12="",M13&lt;&gt;"",M14&lt;&gt;""),"必須",IF(M32="O","空欄","")))))</f>
        <v/>
      </c>
      <c r="N17" s="212" t="str">
        <f>IF(仕様書作成!N9="","",IF(AND(N12="O",N13&lt;&gt;"",N14&lt;&gt;"",N16&lt;&gt;""),"X",IF(AND(ベース!$S$61="M",仕様書作成!N12="O"),"空欄",IF(AND(N12="",N13&lt;&gt;"",N14&lt;&gt;""),"必須",IF(N32="O","空欄","")))))</f>
        <v/>
      </c>
      <c r="O17" s="212" t="str">
        <f>IF(仕様書作成!O9="","",IF(AND(O12="O",O13&lt;&gt;"",O14&lt;&gt;"",O16&lt;&gt;""),"X",IF(AND(ベース!$S$61="M",仕様書作成!O12="O"),"空欄",IF(AND(O12="",O13&lt;&gt;"",O14&lt;&gt;""),"必須",IF(O32="O","空欄","")))))</f>
        <v/>
      </c>
      <c r="P17" s="212" t="str">
        <f>IF(仕様書作成!P9="","",IF(AND(P12="O",P13&lt;&gt;"",P14&lt;&gt;"",P16&lt;&gt;""),"X",IF(AND(ベース!$S$61="M",仕様書作成!P12="O"),"空欄",IF(AND(P12="",P13&lt;&gt;"",P14&lt;&gt;""),"必須",IF(P32="O","空欄","")))))</f>
        <v/>
      </c>
      <c r="Q17" s="212" t="str">
        <f>IF(仕様書作成!Q9="","",IF(AND(Q12="O",Q13&lt;&gt;"",Q14&lt;&gt;"",Q16&lt;&gt;""),"X",IF(AND(ベース!$S$61="M",仕様書作成!Q12="O"),"空欄",IF(AND(Q12="",Q13&lt;&gt;"",Q14&lt;&gt;""),"必須",IF(Q32="O","空欄","")))))</f>
        <v/>
      </c>
      <c r="R17" s="212" t="str">
        <f>IF(仕様書作成!R9="","",IF(AND(R12="O",R13&lt;&gt;"",R14&lt;&gt;"",R16&lt;&gt;""),"X",IF(AND(ベース!$S$61="M",仕様書作成!R12="O"),"空欄",IF(AND(R12="",R13&lt;&gt;"",R14&lt;&gt;""),"必須",IF(R32="O","空欄","")))))</f>
        <v/>
      </c>
      <c r="S17" s="212" t="str">
        <f>IF(仕様書作成!S9="","",IF(AND(S12="O",S13&lt;&gt;"",S14&lt;&gt;"",S16&lt;&gt;""),"X",IF(AND(ベース!$S$61="M",仕様書作成!S12="O"),"空欄",IF(AND(S12="",S13&lt;&gt;"",S14&lt;&gt;""),"必須",IF(S32="O","空欄","")))))</f>
        <v/>
      </c>
      <c r="T17" s="212" t="str">
        <f>IF(仕様書作成!T9="","",IF(AND(T12="O",T13&lt;&gt;"",T14&lt;&gt;"",T16&lt;&gt;""),"X",IF(AND(ベース!$S$61="M",仕様書作成!T12="O"),"空欄",IF(AND(T12="",T13&lt;&gt;"",T14&lt;&gt;""),"必須",IF(T32="O","空欄","")))))</f>
        <v/>
      </c>
      <c r="U17" s="212" t="str">
        <f>IF(仕様書作成!U9="","",IF(AND(U12="O",U13&lt;&gt;"",U14&lt;&gt;"",U16&lt;&gt;""),"X",IF(AND(ベース!$S$61="M",仕様書作成!U12="O"),"空欄",IF(AND(U12="",U13&lt;&gt;"",U14&lt;&gt;""),"必須",IF(U32="O","空欄","")))))</f>
        <v/>
      </c>
      <c r="V17" s="212" t="str">
        <f>IF(仕様書作成!V9="","",IF(AND(V12="O",V13&lt;&gt;"",V14&lt;&gt;"",V16&lt;&gt;""),"X",IF(AND(ベース!$S$61="M",仕様書作成!V12="O"),"空欄",IF(AND(V12="",V13&lt;&gt;"",V14&lt;&gt;""),"必須",IF(V32="O","空欄","")))))</f>
        <v/>
      </c>
      <c r="W17" s="212" t="str">
        <f>IF(仕様書作成!W9="","",IF(AND(W12="O",W13&lt;&gt;"",W14&lt;&gt;"",W16&lt;&gt;""),"X",IF(AND(ベース!$S$61="M",仕様書作成!W12="O"),"空欄",IF(AND(W12="",W13&lt;&gt;"",W14&lt;&gt;""),"必須",IF(W32="O","空欄","")))))</f>
        <v/>
      </c>
      <c r="X17" s="212" t="str">
        <f>IF(仕様書作成!X9="","",IF(AND(X12="O",X13&lt;&gt;"",X14&lt;&gt;"",X16&lt;&gt;""),"X",IF(AND(ベース!$S$61="M",仕様書作成!X12="O"),"空欄",IF(AND(X12="",X13&lt;&gt;"",X14&lt;&gt;""),"必須",IF(X32="O","空欄","")))))</f>
        <v/>
      </c>
      <c r="Y17" s="212" t="str">
        <f>IF(仕様書作成!Y9="","",IF(AND(Y12="O",Y13&lt;&gt;"",Y14&lt;&gt;"",Y16&lt;&gt;""),"X",IF(AND(ベース!$S$61="M",仕様書作成!Y12="O"),"空欄",IF(AND(Y12="",Y13&lt;&gt;"",Y14&lt;&gt;""),"必須",IF(Y32="O","空欄","")))))</f>
        <v/>
      </c>
      <c r="Z17" s="212" t="str">
        <f>IF(仕様書作成!Z9="","",IF(AND(Z12="O",Z13&lt;&gt;"",Z14&lt;&gt;"",Z16&lt;&gt;""),"X",IF(AND(ベース!$S$61="M",仕様書作成!Z12="O"),"空欄",IF(AND(Z12="",Z13&lt;&gt;"",Z14&lt;&gt;""),"必須",IF(Z32="O","空欄","")))))</f>
        <v/>
      </c>
      <c r="AA17" s="212" t="str">
        <f>IF(仕様書作成!AA9="","",IF(AND(AA12="O",AA13&lt;&gt;"",AA14&lt;&gt;"",AA16&lt;&gt;""),"X",IF(AND(ベース!$S$61="M",仕様書作成!AA12="O"),"空欄",IF(AND(AA12="",AA13&lt;&gt;"",AA14&lt;&gt;""),"必須",IF(AA32="O","空欄","")))))</f>
        <v/>
      </c>
      <c r="AB17" s="212" t="str">
        <f>IF(仕様書作成!AB9="","",IF(AND(AB12="O",AB13&lt;&gt;"",AB14&lt;&gt;"",AB16&lt;&gt;""),"X",IF(AND(ベース!$S$61="M",仕様書作成!AB12="O"),"空欄",IF(AND(AB12="",AB13&lt;&gt;"",AB14&lt;&gt;""),"必須",IF(AB32="O","空欄","")))))</f>
        <v/>
      </c>
      <c r="AC17" s="212" t="str">
        <f>IF(仕様書作成!AC9="","",IF(AND(AC12="O",AC13&lt;&gt;"",AC14&lt;&gt;"",AC16&lt;&gt;""),"X",IF(AND(ベース!$S$61="M",仕様書作成!AC12="O"),"空欄",IF(AND(AC12="",AC13&lt;&gt;"",AC14&lt;&gt;""),"必須",IF(AC32="O","空欄","")))))</f>
        <v/>
      </c>
      <c r="AD17" s="212" t="str">
        <f>IF(仕様書作成!AD9="","",IF(AND(AD12="O",AD13&lt;&gt;"",AD14&lt;&gt;"",AD16&lt;&gt;""),"X",IF(AND(ベース!$S$61="M",仕様書作成!AD12="O"),"空欄",IF(AND(AD12="",AD13&lt;&gt;"",AD14&lt;&gt;""),"必須",IF(AD32="O","空欄","")))))</f>
        <v/>
      </c>
      <c r="AE17" s="212" t="str">
        <f>IF(仕様書作成!AE9="","",IF(AND(AE12="O",AE13&lt;&gt;"",AE14&lt;&gt;"",AE16&lt;&gt;""),"X",IF(AND(ベース!$S$61="M",仕様書作成!AE12="O"),"空欄",IF(AND(AE12="",AE13&lt;&gt;"",AE14&lt;&gt;""),"必須",IF(AE32="O","空欄","")))))</f>
        <v/>
      </c>
      <c r="AF17" s="212" t="str">
        <f>IF(仕様書作成!AF9="","",IF(AND(AF12="O",AF13&lt;&gt;"",AF14&lt;&gt;"",AF16&lt;&gt;""),"X",IF(AND(ベース!$S$61="M",仕様書作成!AF12="O"),"空欄",IF(AND(AF12="",AF13&lt;&gt;"",AF14&lt;&gt;""),"必須",IF(AF32="O","空欄","")))))</f>
        <v/>
      </c>
      <c r="AG17" s="212" t="str">
        <f>IF(仕様書作成!AG9="","",IF(AND(AG12="O",AG13&lt;&gt;"",AG14&lt;&gt;"",AG16&lt;&gt;""),"X",IF(AND(ベース!$S$61="M",仕様書作成!AG12="O"),"空欄",IF(AND(AG12="",AG13&lt;&gt;"",AG14&lt;&gt;""),"必須",IF(AG32="O","空欄","")))))</f>
        <v/>
      </c>
      <c r="AH17" s="212" t="str">
        <f>IF(仕様書作成!AH9="","",IF(AND(AH12="O",AH13&lt;&gt;"",AH14&lt;&gt;"",AH16&lt;&gt;""),"X",IF(AND(ベース!$S$61="M",仕様書作成!AH12="O"),"空欄",IF(AND(AH12="",AH13&lt;&gt;"",AH14&lt;&gt;""),"必須",IF(AH32="O","空欄","")))))</f>
        <v/>
      </c>
      <c r="AI17" s="368"/>
      <c r="AJ17" s="758"/>
      <c r="AK17" s="759"/>
      <c r="AL17" s="759"/>
      <c r="AM17" s="759"/>
      <c r="AN17" s="759"/>
      <c r="AO17" s="759"/>
      <c r="AP17" s="284"/>
      <c r="DZ17" s="100"/>
      <c r="EA17" s="100"/>
      <c r="EB17" s="100"/>
    </row>
    <row r="18" spans="2:190" ht="15" customHeight="1" x14ac:dyDescent="0.15">
      <c r="B18" s="506"/>
      <c r="C18" s="637" t="str">
        <f>IF(バルブ!R19=仕様書作成!BC19,仕様書作成!BC18,仕様書作成!BD18)</f>
        <v>　この行は使用しません →→→</v>
      </c>
      <c r="D18" s="634"/>
      <c r="E18" s="634"/>
      <c r="F18" s="634"/>
      <c r="G18" s="634"/>
      <c r="H18" s="634"/>
      <c r="I18" s="635"/>
      <c r="J18" s="285" t="str">
        <f>IF(バルブ!$T$19=仕様書作成!$BC$19,仕様書作成!$BB$18,"")</f>
        <v/>
      </c>
      <c r="K18" s="232"/>
      <c r="L18" s="232"/>
      <c r="M18" s="232"/>
      <c r="N18" s="232"/>
      <c r="O18" s="232"/>
      <c r="P18" s="232"/>
      <c r="Q18" s="232"/>
      <c r="R18" s="232"/>
      <c r="S18" s="232"/>
      <c r="T18" s="232"/>
      <c r="U18" s="232"/>
      <c r="V18" s="232"/>
      <c r="W18" s="178"/>
      <c r="X18" s="178"/>
      <c r="Y18" s="178"/>
      <c r="Z18" s="178"/>
      <c r="AA18" s="178"/>
      <c r="AB18" s="178"/>
      <c r="AC18" s="178"/>
      <c r="AD18" s="178"/>
      <c r="AE18" s="178"/>
      <c r="AF18" s="178"/>
      <c r="AG18" s="178"/>
      <c r="AH18" s="178"/>
      <c r="AI18" s="285" t="str">
        <f>IF(バルブ!$T$19=仕様書作成!$BC$19,仕様書作成!$BB$18,"")</f>
        <v/>
      </c>
      <c r="AJ18" s="748" t="str">
        <f>IF(AND($C$19=BE19,バルブ!T19=""),仕様書作成!BE18,IF(AND($C$19=BE19,バルブ!T19="D"),仕様書作成!BF18,IF(AND($C$19=BE19,バルブ!T19="E"),仕様書作成!BG18,IF(AND($C$19=BE19,バルブ!T19="F"),仕様書作成!BH18,""))))</f>
        <v/>
      </c>
      <c r="AK18" s="749"/>
      <c r="AL18" s="749"/>
      <c r="AM18" s="749"/>
      <c r="AN18" s="749"/>
      <c r="AO18" s="750"/>
      <c r="AP18" s="286"/>
      <c r="BB18" s="13" t="s">
        <v>580</v>
      </c>
      <c r="BC18" s="13" t="s">
        <v>581</v>
      </c>
      <c r="BD18" s="13" t="s">
        <v>695</v>
      </c>
      <c r="BE18" s="13" t="s">
        <v>696</v>
      </c>
      <c r="BF18" s="13" t="s">
        <v>582</v>
      </c>
      <c r="BG18" s="13" t="s">
        <v>583</v>
      </c>
      <c r="BH18" s="13" t="s">
        <v>697</v>
      </c>
      <c r="BR18" s="373" t="s">
        <v>14</v>
      </c>
      <c r="BS18" s="373" t="s">
        <v>15</v>
      </c>
      <c r="BT18" s="373" t="s">
        <v>16</v>
      </c>
      <c r="DZ18" s="100"/>
      <c r="EA18" s="100"/>
      <c r="EB18" s="100"/>
      <c r="EC18" s="100"/>
      <c r="ED18" s="100"/>
      <c r="EE18" s="100"/>
      <c r="EF18" s="100"/>
      <c r="EG18" s="100"/>
      <c r="EH18" s="100"/>
      <c r="EI18" s="100"/>
      <c r="EJ18" s="100"/>
      <c r="EK18" s="100"/>
      <c r="EL18" s="100"/>
      <c r="EM18" s="100"/>
      <c r="EN18" s="100"/>
      <c r="EO18" s="100"/>
      <c r="EP18" s="100"/>
      <c r="EQ18" s="100"/>
      <c r="ER18" s="100"/>
      <c r="ES18" s="100"/>
      <c r="ET18" s="100"/>
      <c r="EU18" s="100"/>
      <c r="EV18" s="100"/>
      <c r="EW18" s="10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506"/>
      <c r="C19" s="651" t="str">
        <f>IF(COUNTIF(K19:AH19,"-")&gt;0,$BD$19,IF(COUNTIF(K19:AH19,"X")&gt;0,$BE$19,""))</f>
        <v/>
      </c>
      <c r="D19" s="652"/>
      <c r="E19" s="652"/>
      <c r="F19" s="652"/>
      <c r="G19" s="652"/>
      <c r="H19" s="652"/>
      <c r="I19" s="653"/>
      <c r="J19" s="287"/>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287"/>
      <c r="AJ19" s="751"/>
      <c r="AK19" s="752"/>
      <c r="AL19" s="752"/>
      <c r="AM19" s="752"/>
      <c r="AN19" s="752"/>
      <c r="AO19" s="753"/>
      <c r="AP19" s="288"/>
      <c r="BB19" s="13" t="s">
        <v>584</v>
      </c>
      <c r="BC19" s="13" t="s">
        <v>318</v>
      </c>
      <c r="BD19" s="13" t="s">
        <v>585</v>
      </c>
      <c r="BE19" s="13" t="s">
        <v>586</v>
      </c>
      <c r="BF19" s="13"/>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506"/>
      <c r="C20" s="645" t="s">
        <v>415</v>
      </c>
      <c r="D20" s="646"/>
      <c r="E20" s="647"/>
      <c r="F20" s="633" t="s">
        <v>587</v>
      </c>
      <c r="G20" s="634"/>
      <c r="H20" s="634"/>
      <c r="I20" s="635"/>
      <c r="J20" s="631" t="s">
        <v>588</v>
      </c>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631" t="s">
        <v>588</v>
      </c>
      <c r="AJ20" s="704" t="s">
        <v>589</v>
      </c>
      <c r="AK20" s="705"/>
      <c r="AL20" s="705"/>
      <c r="AM20" s="705"/>
      <c r="AN20" s="705"/>
      <c r="AO20" s="706"/>
      <c r="AP20" s="289"/>
      <c r="AQ20" s="375"/>
      <c r="AR20" s="374"/>
      <c r="AS20" s="374"/>
      <c r="BP20" s="376"/>
      <c r="BQ20" s="376" t="s">
        <v>698</v>
      </c>
      <c r="DZ20" s="100"/>
      <c r="EA20" s="100"/>
      <c r="EB20" s="100"/>
    </row>
    <row r="21" spans="2:190" ht="15" customHeight="1" x14ac:dyDescent="0.15">
      <c r="B21" s="506"/>
      <c r="C21" s="648"/>
      <c r="D21" s="649"/>
      <c r="E21" s="650"/>
      <c r="F21" s="633" t="s">
        <v>590</v>
      </c>
      <c r="G21" s="634"/>
      <c r="H21" s="634"/>
      <c r="I21" s="635"/>
      <c r="J21" s="632"/>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632"/>
      <c r="AJ21" s="792" t="s">
        <v>591</v>
      </c>
      <c r="AK21" s="793"/>
      <c r="AL21" s="793"/>
      <c r="AM21" s="793"/>
      <c r="AN21" s="793"/>
      <c r="AO21" s="794"/>
      <c r="AP21" s="290"/>
      <c r="AQ21" s="375"/>
      <c r="AR21" s="374"/>
      <c r="AS21" s="374"/>
      <c r="DZ21" s="100"/>
      <c r="EA21" s="100"/>
      <c r="EB21" s="100"/>
    </row>
    <row r="22" spans="2:190" ht="12" hidden="1" customHeight="1" x14ac:dyDescent="0.15">
      <c r="B22" s="506"/>
      <c r="C22" s="641" t="str">
        <f>IF(COUNTIF(K22:AH22,"X")&gt;0,$BB$22,"")</f>
        <v/>
      </c>
      <c r="D22" s="642"/>
      <c r="E22" s="642"/>
      <c r="F22" s="643"/>
      <c r="G22" s="643"/>
      <c r="H22" s="643"/>
      <c r="I22" s="644"/>
      <c r="J22" s="210"/>
      <c r="K22" s="216" t="str">
        <f>IF(AND(K12="O",OR(K20&lt;&gt;"",K21&lt;&gt;"")),"X","")</f>
        <v/>
      </c>
      <c r="L22" s="217" t="str">
        <f t="shared" ref="L22:AH22" si="5">IF(AND(L12="O",OR(L20&lt;&gt;"",L21&lt;&gt;"")),"X","")</f>
        <v/>
      </c>
      <c r="M22" s="217" t="str">
        <f t="shared" si="5"/>
        <v/>
      </c>
      <c r="N22" s="217" t="str">
        <f t="shared" si="5"/>
        <v/>
      </c>
      <c r="O22" s="217" t="str">
        <f t="shared" si="5"/>
        <v/>
      </c>
      <c r="P22" s="217" t="str">
        <f t="shared" si="5"/>
        <v/>
      </c>
      <c r="Q22" s="217" t="str">
        <f t="shared" si="5"/>
        <v/>
      </c>
      <c r="R22" s="217" t="str">
        <f t="shared" si="5"/>
        <v/>
      </c>
      <c r="S22" s="217" t="str">
        <f t="shared" si="5"/>
        <v/>
      </c>
      <c r="T22" s="217" t="str">
        <f t="shared" si="5"/>
        <v/>
      </c>
      <c r="U22" s="217" t="str">
        <f t="shared" si="5"/>
        <v/>
      </c>
      <c r="V22" s="217" t="str">
        <f t="shared" si="5"/>
        <v/>
      </c>
      <c r="W22" s="217" t="str">
        <f t="shared" si="5"/>
        <v/>
      </c>
      <c r="X22" s="217" t="str">
        <f t="shared" si="5"/>
        <v/>
      </c>
      <c r="Y22" s="217" t="str">
        <f t="shared" si="5"/>
        <v/>
      </c>
      <c r="Z22" s="217" t="str">
        <f t="shared" si="5"/>
        <v/>
      </c>
      <c r="AA22" s="217" t="str">
        <f t="shared" si="5"/>
        <v/>
      </c>
      <c r="AB22" s="217" t="str">
        <f t="shared" si="5"/>
        <v/>
      </c>
      <c r="AC22" s="217" t="str">
        <f t="shared" si="5"/>
        <v/>
      </c>
      <c r="AD22" s="217" t="str">
        <f t="shared" si="5"/>
        <v/>
      </c>
      <c r="AE22" s="217" t="str">
        <f t="shared" si="5"/>
        <v/>
      </c>
      <c r="AF22" s="217" t="str">
        <f t="shared" si="5"/>
        <v/>
      </c>
      <c r="AG22" s="217" t="str">
        <f t="shared" si="5"/>
        <v/>
      </c>
      <c r="AH22" s="218" t="str">
        <f t="shared" si="5"/>
        <v/>
      </c>
      <c r="AI22" s="210"/>
      <c r="AJ22" s="701" t="str">
        <f>IF(COUNTIF(K22:AH22,"X")&gt;0,$BC$22,"")</f>
        <v/>
      </c>
      <c r="AK22" s="702"/>
      <c r="AL22" s="702"/>
      <c r="AM22" s="702"/>
      <c r="AN22" s="702"/>
      <c r="AO22" s="703"/>
      <c r="AP22" s="290"/>
      <c r="AQ22" s="374"/>
      <c r="AR22" s="374"/>
      <c r="AS22" s="374"/>
      <c r="BB22" s="273" t="s">
        <v>427</v>
      </c>
      <c r="BC22" s="273" t="s">
        <v>699</v>
      </c>
      <c r="DZ22" s="100"/>
      <c r="EA22" s="100"/>
      <c r="EB22" s="100"/>
    </row>
    <row r="23" spans="2:190" ht="15" customHeight="1" x14ac:dyDescent="0.15">
      <c r="B23" s="506"/>
      <c r="C23" s="638" t="s">
        <v>268</v>
      </c>
      <c r="D23" s="639"/>
      <c r="E23" s="639"/>
      <c r="F23" s="639"/>
      <c r="G23" s="639"/>
      <c r="H23" s="639"/>
      <c r="I23" s="640"/>
      <c r="J23" s="636" t="s">
        <v>588</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636" t="s">
        <v>588</v>
      </c>
      <c r="AJ23" s="720" t="s">
        <v>270</v>
      </c>
      <c r="AK23" s="721"/>
      <c r="AL23" s="721"/>
      <c r="AM23" s="721"/>
      <c r="AN23" s="721"/>
      <c r="AO23" s="722"/>
      <c r="AP23" s="291"/>
      <c r="BR23" s="373" t="s">
        <v>137</v>
      </c>
      <c r="CQ23" s="101" t="s">
        <v>700</v>
      </c>
      <c r="CR23" s="101" t="s">
        <v>166</v>
      </c>
      <c r="CS23" s="101" t="s">
        <v>167</v>
      </c>
      <c r="CT23" s="101" t="s">
        <v>168</v>
      </c>
      <c r="CU23" s="101" t="s">
        <v>169</v>
      </c>
      <c r="CV23" s="101" t="s">
        <v>170</v>
      </c>
      <c r="CW23" s="101" t="s">
        <v>171</v>
      </c>
      <c r="CX23" s="101" t="s">
        <v>172</v>
      </c>
      <c r="CY23" s="101" t="s">
        <v>173</v>
      </c>
      <c r="CZ23" s="101" t="s">
        <v>174</v>
      </c>
      <c r="DA23" s="101" t="s">
        <v>175</v>
      </c>
      <c r="DB23" s="101" t="s">
        <v>176</v>
      </c>
      <c r="DC23" s="101" t="s">
        <v>177</v>
      </c>
      <c r="DD23" s="101" t="s">
        <v>178</v>
      </c>
      <c r="DE23" s="101" t="s">
        <v>179</v>
      </c>
      <c r="DF23" s="101" t="s">
        <v>180</v>
      </c>
      <c r="DG23" s="101" t="s">
        <v>181</v>
      </c>
      <c r="DH23" s="101" t="s">
        <v>182</v>
      </c>
      <c r="DI23" s="101" t="s">
        <v>183</v>
      </c>
      <c r="DJ23" s="101" t="s">
        <v>184</v>
      </c>
      <c r="DK23" s="101" t="s">
        <v>185</v>
      </c>
      <c r="DL23" s="101" t="s">
        <v>186</v>
      </c>
      <c r="DM23" s="101" t="s">
        <v>187</v>
      </c>
      <c r="DN23" s="101" t="s">
        <v>188</v>
      </c>
      <c r="DO23" s="101"/>
      <c r="DZ23" s="100"/>
      <c r="EA23" s="100"/>
      <c r="EB23" s="100"/>
    </row>
    <row r="24" spans="2:190" ht="12" customHeight="1" x14ac:dyDescent="0.15">
      <c r="B24" s="506"/>
      <c r="C24" s="597" t="str">
        <f>IF(COUNTIF(K24:AH24,"X")&gt;0,$BB$24,"")</f>
        <v/>
      </c>
      <c r="D24" s="598"/>
      <c r="E24" s="598"/>
      <c r="F24" s="598"/>
      <c r="G24" s="598"/>
      <c r="H24" s="598"/>
      <c r="I24" s="599"/>
      <c r="J24" s="616"/>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616"/>
      <c r="AJ24" s="723"/>
      <c r="AK24" s="724"/>
      <c r="AL24" s="724"/>
      <c r="AM24" s="724"/>
      <c r="AN24" s="724"/>
      <c r="AO24" s="725"/>
      <c r="AP24" s="291"/>
      <c r="BB24" s="273" t="s">
        <v>323</v>
      </c>
      <c r="BR24" s="373" t="s">
        <v>850</v>
      </c>
      <c r="BS24" s="373" t="s">
        <v>851</v>
      </c>
      <c r="CO24" s="373" t="s">
        <v>852</v>
      </c>
      <c r="CQ24" s="101" t="str">
        <f t="shared" ref="CQ24:DN24" si="6">IF(K43="","","SY50M-38-1A-"&amp;K43)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DZ24" s="100"/>
      <c r="EA24" s="100"/>
      <c r="EB24" s="100"/>
    </row>
    <row r="25" spans="2:190" ht="15" customHeight="1" x14ac:dyDescent="0.15">
      <c r="B25" s="506"/>
      <c r="C25" s="600" t="s">
        <v>286</v>
      </c>
      <c r="D25" s="601"/>
      <c r="E25" s="601"/>
      <c r="F25" s="601"/>
      <c r="G25" s="601"/>
      <c r="H25" s="601"/>
      <c r="I25" s="602"/>
      <c r="J25" s="615" t="s">
        <v>588</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615" t="s">
        <v>588</v>
      </c>
      <c r="AJ25" s="723"/>
      <c r="AK25" s="724"/>
      <c r="AL25" s="724"/>
      <c r="AM25" s="724"/>
      <c r="AN25" s="724"/>
      <c r="AO25" s="725"/>
      <c r="AP25" s="291"/>
      <c r="BR25" s="377" t="s">
        <v>853</v>
      </c>
      <c r="BS25" s="373" t="s">
        <v>854</v>
      </c>
      <c r="BT25" s="373" t="s">
        <v>855</v>
      </c>
      <c r="BU25" s="373" t="s">
        <v>856</v>
      </c>
      <c r="BV25" s="373" t="s">
        <v>857</v>
      </c>
      <c r="BW25" s="373" t="s">
        <v>858</v>
      </c>
      <c r="BX25" s="373" t="s">
        <v>859</v>
      </c>
      <c r="BY25" s="373" t="s">
        <v>860</v>
      </c>
      <c r="BZ25" s="373" t="s">
        <v>861</v>
      </c>
      <c r="CA25" s="373" t="s">
        <v>862</v>
      </c>
      <c r="CO25" s="373" t="s">
        <v>863</v>
      </c>
      <c r="CQ25" s="101" t="str">
        <f t="shared" ref="CQ25:DN25" si="7">IF(K44="","","SY50M-38-2A-"&amp;K44)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DZ25" s="100"/>
      <c r="EA25" s="100"/>
      <c r="EB25" s="100"/>
    </row>
    <row r="26" spans="2:190" ht="12" customHeight="1" x14ac:dyDescent="0.15">
      <c r="B26" s="506"/>
      <c r="C26" s="597" t="str">
        <f>IF(COUNTIF(K26:AH26,"X")&gt;0,$BB$26,"")</f>
        <v/>
      </c>
      <c r="D26" s="598"/>
      <c r="E26" s="598"/>
      <c r="F26" s="598"/>
      <c r="G26" s="598"/>
      <c r="H26" s="598"/>
      <c r="I26" s="599"/>
      <c r="J26" s="616"/>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616"/>
      <c r="AJ26" s="723"/>
      <c r="AK26" s="724"/>
      <c r="AL26" s="724"/>
      <c r="AM26" s="724"/>
      <c r="AN26" s="724"/>
      <c r="AO26" s="725"/>
      <c r="AP26" s="291"/>
      <c r="BB26" s="273" t="s">
        <v>322</v>
      </c>
      <c r="BQ26" s="373" t="s">
        <v>854</v>
      </c>
      <c r="BR26" s="373" t="s">
        <v>855</v>
      </c>
      <c r="BS26" s="373" t="s">
        <v>856</v>
      </c>
      <c r="BT26" s="373" t="s">
        <v>864</v>
      </c>
      <c r="BU26" s="373" t="s">
        <v>865</v>
      </c>
      <c r="BV26" s="373" t="s">
        <v>866</v>
      </c>
      <c r="BW26" s="373" t="s">
        <v>867</v>
      </c>
      <c r="BX26" s="373" t="s">
        <v>868</v>
      </c>
      <c r="BY26" s="373" t="s">
        <v>869</v>
      </c>
      <c r="BZ26" s="373" t="s">
        <v>858</v>
      </c>
      <c r="CA26" s="373" t="s">
        <v>859</v>
      </c>
      <c r="CB26" s="373" t="s">
        <v>860</v>
      </c>
      <c r="CC26" s="373" t="s">
        <v>870</v>
      </c>
      <c r="CD26" s="373" t="s">
        <v>871</v>
      </c>
      <c r="CE26" s="373" t="s">
        <v>872</v>
      </c>
      <c r="CF26" s="373" t="s">
        <v>873</v>
      </c>
      <c r="CG26" s="373" t="s">
        <v>874</v>
      </c>
      <c r="CH26" s="373" t="s">
        <v>875</v>
      </c>
      <c r="CI26" s="373" t="s">
        <v>876</v>
      </c>
      <c r="CO26" s="373" t="s">
        <v>877</v>
      </c>
      <c r="CQ26" s="101" t="str">
        <f t="shared" ref="CQ26:DN26" si="8">IF(K46="","","SY50M-38-3A-"&amp;K46)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DZ26" s="100"/>
      <c r="EA26" s="100"/>
      <c r="EB26" s="100"/>
    </row>
    <row r="27" spans="2:190" ht="15" customHeight="1" x14ac:dyDescent="0.15">
      <c r="B27" s="506"/>
      <c r="C27" s="600" t="s">
        <v>592</v>
      </c>
      <c r="D27" s="601"/>
      <c r="E27" s="601"/>
      <c r="F27" s="601"/>
      <c r="G27" s="601"/>
      <c r="H27" s="601"/>
      <c r="I27" s="602"/>
      <c r="J27" s="615" t="s">
        <v>588</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615" t="s">
        <v>588</v>
      </c>
      <c r="AJ27" s="723"/>
      <c r="AK27" s="724"/>
      <c r="AL27" s="724"/>
      <c r="AM27" s="724"/>
      <c r="AN27" s="724"/>
      <c r="AO27" s="725"/>
      <c r="AP27" s="291"/>
      <c r="CO27" s="373" t="s">
        <v>850</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DZ27" s="100"/>
      <c r="EA27" s="100"/>
      <c r="EB27" s="100"/>
    </row>
    <row r="28" spans="2:190" ht="12" customHeight="1" x14ac:dyDescent="0.15">
      <c r="B28" s="506"/>
      <c r="C28" s="597" t="str">
        <f>IF(COUNTIF(K28:AH28,"X")&gt;0,$BB$28,"")</f>
        <v/>
      </c>
      <c r="D28" s="598"/>
      <c r="E28" s="598"/>
      <c r="F28" s="598"/>
      <c r="G28" s="598"/>
      <c r="H28" s="598"/>
      <c r="I28" s="599"/>
      <c r="J28" s="616"/>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616"/>
      <c r="AJ28" s="723"/>
      <c r="AK28" s="724"/>
      <c r="AL28" s="724"/>
      <c r="AM28" s="724"/>
      <c r="AN28" s="724"/>
      <c r="AO28" s="725"/>
      <c r="AP28" s="291"/>
      <c r="AQ28" s="375"/>
      <c r="AR28" s="374"/>
      <c r="AS28" s="374"/>
      <c r="BB28" s="273" t="s">
        <v>322</v>
      </c>
      <c r="BQ28" s="373">
        <v>1</v>
      </c>
      <c r="BR28" s="373">
        <v>2</v>
      </c>
      <c r="CO28" s="373" t="s">
        <v>878</v>
      </c>
      <c r="CQ28" s="101" t="str">
        <f t="shared" ref="CQ28:DN28" si="9">IF(K49="","","SY50M-39-1A-"&amp;K49)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DZ28" s="100"/>
      <c r="EA28" s="100"/>
      <c r="EB28" s="100"/>
    </row>
    <row r="29" spans="2:190" ht="15" customHeight="1" x14ac:dyDescent="0.15">
      <c r="B29" s="506"/>
      <c r="C29" s="600" t="s">
        <v>269</v>
      </c>
      <c r="D29" s="601"/>
      <c r="E29" s="601"/>
      <c r="F29" s="601"/>
      <c r="G29" s="601"/>
      <c r="H29" s="601"/>
      <c r="I29" s="602"/>
      <c r="J29" s="615" t="s">
        <v>588</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615" t="s">
        <v>588</v>
      </c>
      <c r="AJ29" s="723"/>
      <c r="AK29" s="724"/>
      <c r="AL29" s="724"/>
      <c r="AM29" s="724"/>
      <c r="AN29" s="724"/>
      <c r="AO29" s="725"/>
      <c r="AP29" s="291"/>
      <c r="AQ29" s="375"/>
      <c r="AR29" s="374"/>
      <c r="AS29" s="374"/>
      <c r="CO29" s="373" t="s">
        <v>851</v>
      </c>
      <c r="CQ29" s="101" t="str">
        <f t="shared" ref="CQ29:DN29" si="10">IF(K50="","","SY50M-39-2A-"&amp;K50)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DZ29" s="100"/>
      <c r="EA29" s="100"/>
      <c r="EB29" s="100"/>
    </row>
    <row r="30" spans="2:190" ht="12" hidden="1" customHeight="1" x14ac:dyDescent="0.15">
      <c r="B30" s="506"/>
      <c r="C30" s="612" t="str">
        <f>IF(COUNTIF(K30:AH30,"X")&gt;0,$BB$30,"")</f>
        <v/>
      </c>
      <c r="D30" s="613"/>
      <c r="E30" s="613"/>
      <c r="F30" s="613"/>
      <c r="G30" s="613"/>
      <c r="H30" s="613"/>
      <c r="I30" s="614"/>
      <c r="J30" s="617"/>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617"/>
      <c r="AJ30" s="723"/>
      <c r="AK30" s="724"/>
      <c r="AL30" s="724"/>
      <c r="AM30" s="724"/>
      <c r="AN30" s="724"/>
      <c r="AO30" s="725"/>
      <c r="AP30" s="291"/>
      <c r="AQ30" s="375"/>
      <c r="AR30" s="374"/>
      <c r="AS30" s="374"/>
      <c r="BB30" s="273" t="s">
        <v>322</v>
      </c>
      <c r="BQ30" s="373" t="s">
        <v>854</v>
      </c>
      <c r="BR30" s="373" t="s">
        <v>855</v>
      </c>
      <c r="BS30" s="373" t="s">
        <v>856</v>
      </c>
      <c r="BT30" s="373" t="s">
        <v>858</v>
      </c>
      <c r="BU30" s="373" t="s">
        <v>859</v>
      </c>
      <c r="BV30" s="373" t="s">
        <v>860</v>
      </c>
      <c r="CO30" s="373" t="s">
        <v>879</v>
      </c>
      <c r="CQ30" s="101" t="str">
        <f t="shared" ref="CQ30:DN30" si="11">IF(K52="","","SY50M-39-3A-"&amp;K52)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DZ30" s="100"/>
      <c r="EA30" s="100"/>
      <c r="EB30" s="100"/>
    </row>
    <row r="31" spans="2:190" ht="12" customHeight="1" x14ac:dyDescent="0.15">
      <c r="B31" s="507"/>
      <c r="C31" s="609" t="str">
        <f>IF(COUNTIF(K31:AH31,"X")&gt;0,$BB$31,"")</f>
        <v/>
      </c>
      <c r="D31" s="610"/>
      <c r="E31" s="610"/>
      <c r="F31" s="610"/>
      <c r="G31" s="610"/>
      <c r="H31" s="610"/>
      <c r="I31" s="611"/>
      <c r="J31" s="618"/>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618"/>
      <c r="AJ31" s="726"/>
      <c r="AK31" s="727"/>
      <c r="AL31" s="727"/>
      <c r="AM31" s="727"/>
      <c r="AN31" s="727"/>
      <c r="AO31" s="728"/>
      <c r="AP31" s="292"/>
      <c r="AQ31" s="374"/>
      <c r="AR31" s="374"/>
      <c r="AS31" s="374"/>
      <c r="BB31" s="273" t="s">
        <v>324</v>
      </c>
      <c r="BC31" s="273" t="s">
        <v>112</v>
      </c>
      <c r="BQ31" s="373" t="s">
        <v>864</v>
      </c>
      <c r="BR31" s="373" t="s">
        <v>865</v>
      </c>
      <c r="BS31" s="373" t="s">
        <v>866</v>
      </c>
      <c r="BT31" s="373" t="s">
        <v>871</v>
      </c>
      <c r="BU31" s="373" t="s">
        <v>872</v>
      </c>
      <c r="CO31" s="373" t="s">
        <v>880</v>
      </c>
      <c r="CQ31" s="101" t="str">
        <f t="shared" ref="CQ31:DN31" si="12">IF(K69="","","SY50M-120-1A-"&amp;K69)</f>
        <v/>
      </c>
      <c r="CR31" s="101" t="str">
        <f t="shared" si="12"/>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DZ31" s="100"/>
      <c r="EA31" s="100"/>
      <c r="EB31" s="100"/>
    </row>
    <row r="32" spans="2:190" ht="15" customHeight="1" x14ac:dyDescent="0.15">
      <c r="B32" s="505"/>
      <c r="C32" s="603" t="s">
        <v>593</v>
      </c>
      <c r="D32" s="604"/>
      <c r="E32" s="604"/>
      <c r="F32" s="604"/>
      <c r="G32" s="604"/>
      <c r="H32" s="604"/>
      <c r="I32" s="605"/>
      <c r="J32" s="595" t="s">
        <v>588</v>
      </c>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595" t="s">
        <v>588</v>
      </c>
      <c r="AJ32" s="729" t="s">
        <v>594</v>
      </c>
      <c r="AK32" s="730"/>
      <c r="AL32" s="730"/>
      <c r="AM32" s="730"/>
      <c r="AN32" s="730"/>
      <c r="AO32" s="731"/>
      <c r="AP32" s="293" t="str">
        <f>IF(COUNTA(K32:AH32)=0,"",COUNTA(K32:AH32))</f>
        <v/>
      </c>
      <c r="AQ32" s="375"/>
      <c r="AR32" s="374"/>
      <c r="AS32" s="374"/>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Z32" s="100"/>
      <c r="EA32" s="100"/>
      <c r="EB32" s="100"/>
    </row>
    <row r="33" spans="2:153" ht="12" customHeight="1" x14ac:dyDescent="0.15">
      <c r="B33" s="507"/>
      <c r="C33" s="606" t="str">
        <f>IF(COUNTIF(K33:AH33,"X")&gt;0,$BB$33,"")</f>
        <v/>
      </c>
      <c r="D33" s="607"/>
      <c r="E33" s="607"/>
      <c r="F33" s="607"/>
      <c r="G33" s="607"/>
      <c r="H33" s="607"/>
      <c r="I33" s="608"/>
      <c r="J33" s="596"/>
      <c r="K33" s="396" t="str">
        <f>IF(AND(OR(AND($C$14=$BC$14,K13&lt;&gt;"",K14&lt;&gt;""),AND($C$14=$BD$14,K13&lt;&gt;"")),K32="O")=TRUE,"X","")</f>
        <v/>
      </c>
      <c r="L33" s="396" t="str">
        <f t="shared" ref="L33:AH33" si="13">IF(AND(OR(AND($C$14=$BC$14,L13&lt;&gt;"",L14&lt;&gt;""),AND($C$14=$BD$14,L13&lt;&gt;"")),L32="O")=TRUE,"X","")</f>
        <v/>
      </c>
      <c r="M33" s="396" t="str">
        <f t="shared" si="13"/>
        <v/>
      </c>
      <c r="N33" s="396" t="str">
        <f t="shared" si="13"/>
        <v/>
      </c>
      <c r="O33" s="396" t="str">
        <f t="shared" si="13"/>
        <v/>
      </c>
      <c r="P33" s="396" t="str">
        <f t="shared" si="13"/>
        <v/>
      </c>
      <c r="Q33" s="396" t="str">
        <f t="shared" si="13"/>
        <v/>
      </c>
      <c r="R33" s="396" t="str">
        <f t="shared" si="13"/>
        <v/>
      </c>
      <c r="S33" s="396" t="str">
        <f t="shared" si="13"/>
        <v/>
      </c>
      <c r="T33" s="396" t="str">
        <f t="shared" si="13"/>
        <v/>
      </c>
      <c r="U33" s="396" t="str">
        <f t="shared" si="13"/>
        <v/>
      </c>
      <c r="V33" s="396" t="str">
        <f t="shared" si="13"/>
        <v/>
      </c>
      <c r="W33" s="396" t="str">
        <f t="shared" si="13"/>
        <v/>
      </c>
      <c r="X33" s="396" t="str">
        <f t="shared" si="13"/>
        <v/>
      </c>
      <c r="Y33" s="396" t="str">
        <f t="shared" si="13"/>
        <v/>
      </c>
      <c r="Z33" s="396" t="str">
        <f t="shared" si="13"/>
        <v/>
      </c>
      <c r="AA33" s="396" t="str">
        <f t="shared" si="13"/>
        <v/>
      </c>
      <c r="AB33" s="396" t="str">
        <f t="shared" si="13"/>
        <v/>
      </c>
      <c r="AC33" s="396" t="str">
        <f t="shared" si="13"/>
        <v/>
      </c>
      <c r="AD33" s="396" t="str">
        <f t="shared" si="13"/>
        <v/>
      </c>
      <c r="AE33" s="396" t="str">
        <f t="shared" si="13"/>
        <v/>
      </c>
      <c r="AF33" s="396" t="str">
        <f t="shared" si="13"/>
        <v/>
      </c>
      <c r="AG33" s="396" t="str">
        <f t="shared" si="13"/>
        <v/>
      </c>
      <c r="AH33" s="396" t="str">
        <f t="shared" si="13"/>
        <v/>
      </c>
      <c r="AI33" s="596"/>
      <c r="AJ33" s="606" t="str">
        <f>IF(COUNTIF(K33:AH33,"X")&gt;0,$BC$33,"")</f>
        <v/>
      </c>
      <c r="AK33" s="607"/>
      <c r="AL33" s="607"/>
      <c r="AM33" s="607"/>
      <c r="AN33" s="607"/>
      <c r="AO33" s="713"/>
      <c r="AP33" s="236"/>
      <c r="AQ33" s="13"/>
      <c r="AR33" s="374"/>
      <c r="AS33" s="374"/>
      <c r="BB33" s="273" t="s">
        <v>325</v>
      </c>
      <c r="BC33" s="273" t="s">
        <v>350</v>
      </c>
      <c r="DZ33" s="100"/>
      <c r="EA33" s="100"/>
      <c r="EB33" s="100"/>
    </row>
    <row r="34" spans="2:153" ht="15" customHeight="1" x14ac:dyDescent="0.15">
      <c r="B34" s="505" t="s">
        <v>687</v>
      </c>
      <c r="C34" s="578" t="s">
        <v>595</v>
      </c>
      <c r="D34" s="579"/>
      <c r="E34" s="579"/>
      <c r="F34" s="579"/>
      <c r="G34" s="579"/>
      <c r="H34" s="579"/>
      <c r="I34" s="580"/>
      <c r="J34" s="294" t="str">
        <f>IF(OR(ベース!$R$46="B",ベース!$R$46="D"),仕様書作成!$BG35,"")</f>
        <v/>
      </c>
      <c r="K34" s="311"/>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3"/>
      <c r="AI34" s="294" t="str">
        <f>IF(OR(ベース!$R$46="B",ベース!$R$46="U"),仕様書作成!$BG35,"")</f>
        <v/>
      </c>
      <c r="AJ34" s="568" t="s">
        <v>596</v>
      </c>
      <c r="AK34" s="569"/>
      <c r="AL34" s="569"/>
      <c r="AM34" s="569"/>
      <c r="AN34" s="569"/>
      <c r="AO34" s="570"/>
      <c r="AP34" s="295" t="str">
        <f>IF(COUNTA(K34:AH34)=0,"",COUNTA(K34:AH34))</f>
        <v/>
      </c>
      <c r="AQ34" s="373">
        <f>COUNTA(K34:AH34)</f>
        <v>0</v>
      </c>
      <c r="AR34" s="373" t="str">
        <f>IF(ベース!$R$46="B",仕様書作成!AQ34+1,IF(OR(ベース!$R$46="D",ベース!$R$46="U"),仕様書作成!AQ34,""))</f>
        <v/>
      </c>
      <c r="BQ34" s="373" t="s">
        <v>864</v>
      </c>
      <c r="BR34" s="373" t="s">
        <v>865</v>
      </c>
      <c r="BS34" s="373" t="s">
        <v>866</v>
      </c>
      <c r="BT34" s="373" t="s">
        <v>871</v>
      </c>
      <c r="BU34" s="373" t="s">
        <v>872</v>
      </c>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row>
    <row r="35" spans="2:153" ht="12" customHeight="1" x14ac:dyDescent="0.15">
      <c r="B35" s="506"/>
      <c r="C35" s="589" t="str">
        <f>IF(COUNTA(K34:AH34)&gt;0,BB35&amp;" : "&amp;AR34&amp;"箇所",IF(AND(COUNTA(K34:AH34)=0,COUNTIF(K35:AH35,"→")&gt;0),BC35,""))</f>
        <v/>
      </c>
      <c r="D35" s="590"/>
      <c r="E35" s="590"/>
      <c r="F35" s="590"/>
      <c r="G35" s="590"/>
      <c r="H35" s="590"/>
      <c r="I35" s="591"/>
      <c r="J35" s="296" t="str">
        <f>IF(C35=BB35,BD35,"")</f>
        <v/>
      </c>
      <c r="K35" s="315"/>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7"/>
      <c r="AI35" s="296" t="str">
        <f>IF(C35=BB35,BD35,"")</f>
        <v/>
      </c>
      <c r="AJ35" s="714" t="str">
        <f>IF(AND(AQ34=0,AQ35&gt;0),BF35,IF(AQ34=0,"",IF(AR35&lt;0,BF35,IF(AR35&gt;0,BE35,""))))</f>
        <v/>
      </c>
      <c r="AK35" s="715"/>
      <c r="AL35" s="715"/>
      <c r="AM35" s="715"/>
      <c r="AN35" s="715"/>
      <c r="AO35" s="716"/>
      <c r="AP35" s="297"/>
      <c r="AQ35" s="373">
        <f>COUNTA(K35:AH35)</f>
        <v>0</v>
      </c>
      <c r="AR35" s="373" t="e">
        <f>AR34-AQ35</f>
        <v>#VALUE!</v>
      </c>
      <c r="BB35" s="273" t="s">
        <v>597</v>
      </c>
      <c r="BC35" s="273" t="s">
        <v>598</v>
      </c>
      <c r="BD35" s="273" t="s">
        <v>417</v>
      </c>
      <c r="BE35" s="273" t="s">
        <v>599</v>
      </c>
      <c r="BF35" s="273" t="s">
        <v>600</v>
      </c>
      <c r="BG35" s="373" t="s">
        <v>881</v>
      </c>
      <c r="BQ35" s="376" t="s">
        <v>882</v>
      </c>
      <c r="DZ35" s="100"/>
      <c r="EA35" s="100"/>
      <c r="EB35" s="100"/>
      <c r="EC35" s="100"/>
      <c r="ED35" s="100"/>
      <c r="EE35" s="100"/>
      <c r="EF35" s="100"/>
      <c r="EG35" s="100"/>
      <c r="EH35" s="100"/>
      <c r="EI35" s="100"/>
      <c r="EJ35" s="100"/>
      <c r="EK35" s="100"/>
      <c r="EL35" s="100"/>
      <c r="EM35" s="100"/>
      <c r="EN35" s="100"/>
      <c r="EO35" s="100"/>
      <c r="EP35" s="100"/>
      <c r="EQ35" s="100"/>
      <c r="ER35" s="100"/>
      <c r="ES35" s="100"/>
      <c r="ET35" s="100"/>
      <c r="EU35" s="100"/>
      <c r="EV35" s="100"/>
      <c r="EW35" s="100"/>
    </row>
    <row r="36" spans="2:153" ht="12" customHeight="1" x14ac:dyDescent="0.15">
      <c r="B36" s="506"/>
      <c r="C36" s="584" t="str">
        <f>IF(COUNTIF(K36:AH36,"XX")&gt;0,BB36,IF(COUNTIF(K36:AH36,"XXX")&gt;0,BD36,""))</f>
        <v/>
      </c>
      <c r="D36" s="585"/>
      <c r="E36" s="585"/>
      <c r="F36" s="585"/>
      <c r="G36" s="585"/>
      <c r="H36" s="585"/>
      <c r="I36" s="586"/>
      <c r="J36" s="298"/>
      <c r="K36" s="299" t="str">
        <f>IF(AND(OR(AND(K13&lt;&gt;"",K14&lt;&gt;""),K32&lt;&gt;""),K34&lt;&gt;""),"XX",IF(AND(K34&lt;&gt;"",K37&lt;&gt;""),"XXX",""))</f>
        <v/>
      </c>
      <c r="L36" s="299" t="str">
        <f>IF(AND(OR(AND(L13&lt;&gt;"",L14&lt;&gt;""),L32&lt;&gt;""),L34&lt;&gt;""),"XX",IF(AND(L34&lt;&gt;"",L37&lt;&gt;""),"XXX",""))</f>
        <v/>
      </c>
      <c r="M36" s="299" t="str">
        <f>IF(AND(OR(AND(M13&lt;&gt;"",M14&lt;&gt;""),M32&lt;&gt;""),M34&lt;&gt;""),"XX",IF(AND(M34&lt;&gt;"",M37&lt;&gt;""),"XXX",""))</f>
        <v/>
      </c>
      <c r="N36" s="299" t="str">
        <f>IF(AND(OR(AND(N13&lt;&gt;"",N14&lt;&gt;""),N32&lt;&gt;""),N34&lt;&gt;""),"XX",IF(AND(N34&lt;&gt;"",N37&lt;&gt;""),"XXX",""))</f>
        <v/>
      </c>
      <c r="O36" s="299" t="str">
        <f t="shared" ref="O36:AH36" si="14">IF(AND(OR(AND(O13&lt;&gt;"",O14&lt;&gt;""),O32&lt;&gt;""),O34&lt;&gt;""),"XX",IF(AND(O34&lt;&gt;"",O37&lt;&gt;""),"XXX",""))</f>
        <v/>
      </c>
      <c r="P36" s="299" t="str">
        <f t="shared" si="14"/>
        <v/>
      </c>
      <c r="Q36" s="299" t="str">
        <f t="shared" si="14"/>
        <v/>
      </c>
      <c r="R36" s="299" t="str">
        <f t="shared" si="14"/>
        <v/>
      </c>
      <c r="S36" s="299" t="str">
        <f t="shared" si="14"/>
        <v/>
      </c>
      <c r="T36" s="299" t="str">
        <f t="shared" si="14"/>
        <v/>
      </c>
      <c r="U36" s="299" t="str">
        <f t="shared" si="14"/>
        <v/>
      </c>
      <c r="V36" s="299" t="str">
        <f t="shared" si="14"/>
        <v/>
      </c>
      <c r="W36" s="299" t="str">
        <f t="shared" si="14"/>
        <v/>
      </c>
      <c r="X36" s="299" t="str">
        <f t="shared" si="14"/>
        <v/>
      </c>
      <c r="Y36" s="299" t="str">
        <f t="shared" si="14"/>
        <v/>
      </c>
      <c r="Z36" s="299" t="str">
        <f t="shared" si="14"/>
        <v/>
      </c>
      <c r="AA36" s="299" t="str">
        <f t="shared" si="14"/>
        <v/>
      </c>
      <c r="AB36" s="299" t="str">
        <f t="shared" si="14"/>
        <v/>
      </c>
      <c r="AC36" s="299" t="str">
        <f t="shared" si="14"/>
        <v/>
      </c>
      <c r="AD36" s="299" t="str">
        <f t="shared" si="14"/>
        <v/>
      </c>
      <c r="AE36" s="299" t="str">
        <f t="shared" si="14"/>
        <v/>
      </c>
      <c r="AF36" s="299" t="str">
        <f t="shared" si="14"/>
        <v/>
      </c>
      <c r="AG36" s="299" t="str">
        <f t="shared" si="14"/>
        <v/>
      </c>
      <c r="AH36" s="299" t="str">
        <f t="shared" si="14"/>
        <v/>
      </c>
      <c r="AI36" s="298"/>
      <c r="AJ36" s="717"/>
      <c r="AK36" s="718"/>
      <c r="AL36" s="718"/>
      <c r="AM36" s="718"/>
      <c r="AN36" s="718"/>
      <c r="AO36" s="719"/>
      <c r="AP36" s="300"/>
      <c r="BB36" s="273" t="s">
        <v>601</v>
      </c>
      <c r="BC36" s="273" t="s">
        <v>602</v>
      </c>
      <c r="BD36" s="273" t="s">
        <v>603</v>
      </c>
      <c r="DZ36" s="100"/>
      <c r="EA36" s="100"/>
      <c r="EB36" s="100"/>
      <c r="EC36" s="100"/>
      <c r="ED36" s="100"/>
      <c r="EE36" s="100"/>
      <c r="EF36" s="100"/>
      <c r="EG36" s="100"/>
      <c r="EH36" s="100"/>
      <c r="EI36" s="100"/>
      <c r="EJ36" s="100"/>
      <c r="EK36" s="100"/>
      <c r="EL36" s="100"/>
      <c r="EM36" s="100"/>
      <c r="EN36" s="100"/>
      <c r="EO36" s="100"/>
      <c r="EP36" s="100"/>
      <c r="EQ36" s="100"/>
      <c r="ER36" s="100"/>
      <c r="ES36" s="100"/>
      <c r="ET36" s="100"/>
      <c r="EU36" s="100"/>
      <c r="EV36" s="100"/>
      <c r="EW36" s="100"/>
    </row>
    <row r="37" spans="2:153" ht="15" customHeight="1" x14ac:dyDescent="0.15">
      <c r="B37" s="506"/>
      <c r="C37" s="578" t="s">
        <v>604</v>
      </c>
      <c r="D37" s="587"/>
      <c r="E37" s="587"/>
      <c r="F37" s="587"/>
      <c r="G37" s="587"/>
      <c r="H37" s="587"/>
      <c r="I37" s="588"/>
      <c r="J37" s="294" t="str">
        <f>IF(OR(ベース!$R$46="B",ベース!$R$46="D"),仕様書作成!$BG38,"")</f>
        <v/>
      </c>
      <c r="K37" s="311"/>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3"/>
      <c r="AI37" s="294" t="str">
        <f>IF(OR(ベース!$R$46="B",ベース!$R$46="U"),仕様書作成!$BG38,"")</f>
        <v/>
      </c>
      <c r="AJ37" s="568" t="s">
        <v>605</v>
      </c>
      <c r="AK37" s="569"/>
      <c r="AL37" s="569"/>
      <c r="AM37" s="569"/>
      <c r="AN37" s="569"/>
      <c r="AO37" s="570"/>
      <c r="AP37" s="295" t="str">
        <f>IF(COUNTA(K37:AH37)=0,"",COUNTA(K37:AH37))</f>
        <v/>
      </c>
      <c r="AQ37" s="373">
        <f>COUNTA(K37:AH37)</f>
        <v>0</v>
      </c>
      <c r="AR37" s="373" t="str">
        <f>IF(ベース!$R$46="B",仕様書作成!AQ37+1,IF(OR(ベース!$R$46="D",ベース!$R$46="U"),仕様書作成!AQ37,""))</f>
        <v/>
      </c>
      <c r="BQ37" s="373" t="s">
        <v>864</v>
      </c>
      <c r="BR37" s="373" t="s">
        <v>865</v>
      </c>
      <c r="BS37" s="373" t="s">
        <v>866</v>
      </c>
      <c r="BT37" s="373" t="s">
        <v>871</v>
      </c>
      <c r="BU37" s="373" t="s">
        <v>872</v>
      </c>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row>
    <row r="38" spans="2:153" ht="12" customHeight="1" x14ac:dyDescent="0.15">
      <c r="B38" s="506"/>
      <c r="C38" s="589" t="str">
        <f>IF(COUNTA(K37:AH37)&gt;0,BB38&amp;" : "&amp;AR37&amp;"箇所",IF(AND(COUNTA(K37:AH37)=0,COUNTIF(K38:AH38,"→")&gt;0),BC38,""))</f>
        <v/>
      </c>
      <c r="D38" s="590"/>
      <c r="E38" s="590"/>
      <c r="F38" s="590"/>
      <c r="G38" s="590"/>
      <c r="H38" s="590"/>
      <c r="I38" s="591"/>
      <c r="J38" s="296" t="str">
        <f>IF(C38=BB38,BD38,"")</f>
        <v/>
      </c>
      <c r="K38" s="315"/>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7"/>
      <c r="AI38" s="296" t="str">
        <f>IF(C38=BB38,BD38,"")</f>
        <v/>
      </c>
      <c r="AJ38" s="714" t="str">
        <f>IF(AND(AQ37=0,AQ38&gt;0),BF38,IF(AQ37=0,"",IF(AR38&lt;0,BF38,IF(AR38&gt;0,BE38,""))))</f>
        <v/>
      </c>
      <c r="AK38" s="715"/>
      <c r="AL38" s="715"/>
      <c r="AM38" s="715"/>
      <c r="AN38" s="715"/>
      <c r="AO38" s="716"/>
      <c r="AP38" s="297"/>
      <c r="AQ38" s="373">
        <f>COUNTA(K38:AH38)</f>
        <v>0</v>
      </c>
      <c r="AR38" s="373" t="e">
        <f>AR37-AQ38</f>
        <v>#VALUE!</v>
      </c>
      <c r="BB38" s="273" t="s">
        <v>597</v>
      </c>
      <c r="BC38" s="273" t="s">
        <v>598</v>
      </c>
      <c r="BD38" s="273" t="s">
        <v>417</v>
      </c>
      <c r="BE38" s="273" t="s">
        <v>599</v>
      </c>
      <c r="BF38" s="273" t="s">
        <v>600</v>
      </c>
      <c r="BG38" s="373" t="s">
        <v>883</v>
      </c>
      <c r="BQ38" s="376" t="s">
        <v>882</v>
      </c>
      <c r="DZ38" s="100"/>
      <c r="EA38" s="100"/>
      <c r="EB38" s="100"/>
      <c r="EC38" s="100"/>
      <c r="ED38" s="100"/>
      <c r="EE38" s="100"/>
      <c r="EF38" s="100"/>
      <c r="EG38" s="100"/>
      <c r="EH38" s="100"/>
      <c r="EI38" s="100"/>
      <c r="EJ38" s="100"/>
      <c r="EK38" s="100"/>
      <c r="EL38" s="100"/>
      <c r="EM38" s="100"/>
      <c r="EN38" s="100"/>
      <c r="EO38" s="100"/>
      <c r="EP38" s="100"/>
      <c r="EQ38" s="100"/>
      <c r="ER38" s="100"/>
      <c r="ES38" s="100"/>
      <c r="ET38" s="100"/>
      <c r="EU38" s="100"/>
      <c r="EV38" s="100"/>
      <c r="EW38" s="100"/>
    </row>
    <row r="39" spans="2:153" ht="12" customHeight="1" x14ac:dyDescent="0.15">
      <c r="B39" s="506"/>
      <c r="C39" s="584" t="str">
        <f>IF(COUNTIF(K39:AH39,"XX")&gt;0,BB39,IF(COUNTIF(K39:AH39,"XXX")&gt;0,BD39,""))</f>
        <v/>
      </c>
      <c r="D39" s="585"/>
      <c r="E39" s="585"/>
      <c r="F39" s="585"/>
      <c r="G39" s="585"/>
      <c r="H39" s="585"/>
      <c r="I39" s="586"/>
      <c r="J39" s="298"/>
      <c r="K39" s="299" t="str">
        <f>IF(AND(OR(AND(K13&lt;&gt;"",K14&lt;&gt;""),K32&lt;&gt;""),K37&lt;&gt;""),"XX",IF(AND(K37&lt;&gt;"",K34&lt;&gt;""),"XXX",""))</f>
        <v/>
      </c>
      <c r="L39" s="299" t="str">
        <f>IF(AND(OR(AND(L13&lt;&gt;"",L14&lt;&gt;""),L32&lt;&gt;""),L37&lt;&gt;""),"XX",IF(AND(L37&lt;&gt;"",L34&lt;&gt;""),"XXX",""))</f>
        <v/>
      </c>
      <c r="M39" s="299" t="str">
        <f>IF(AND(OR(AND(M13&lt;&gt;"",M14&lt;&gt;""),M32&lt;&gt;""),M37&lt;&gt;""),"XX",IF(AND(M37&lt;&gt;"",M34&lt;&gt;""),"XXX",""))</f>
        <v/>
      </c>
      <c r="N39" s="299" t="str">
        <f>IF(AND(OR(AND(N13&lt;&gt;"",N14&lt;&gt;""),N32&lt;&gt;""),N37&lt;&gt;""),"XX",IF(AND(N37&lt;&gt;"",N34&lt;&gt;""),"XXX",""))</f>
        <v/>
      </c>
      <c r="O39" s="299" t="str">
        <f t="shared" ref="O39:AH39" si="15">IF(AND(OR(AND(O13&lt;&gt;"",O14&lt;&gt;""),O32&lt;&gt;""),O37&lt;&gt;""),"XX",IF(AND(O37&lt;&gt;"",O34&lt;&gt;""),"XXX",""))</f>
        <v/>
      </c>
      <c r="P39" s="299" t="str">
        <f t="shared" si="15"/>
        <v/>
      </c>
      <c r="Q39" s="299" t="str">
        <f t="shared" si="15"/>
        <v/>
      </c>
      <c r="R39" s="299" t="str">
        <f t="shared" si="15"/>
        <v/>
      </c>
      <c r="S39" s="299" t="str">
        <f t="shared" si="15"/>
        <v/>
      </c>
      <c r="T39" s="299" t="str">
        <f t="shared" si="15"/>
        <v/>
      </c>
      <c r="U39" s="299" t="str">
        <f t="shared" si="15"/>
        <v/>
      </c>
      <c r="V39" s="299" t="str">
        <f t="shared" si="15"/>
        <v/>
      </c>
      <c r="W39" s="299" t="str">
        <f t="shared" si="15"/>
        <v/>
      </c>
      <c r="X39" s="299" t="str">
        <f t="shared" si="15"/>
        <v/>
      </c>
      <c r="Y39" s="299" t="str">
        <f t="shared" si="15"/>
        <v/>
      </c>
      <c r="Z39" s="299" t="str">
        <f t="shared" si="15"/>
        <v/>
      </c>
      <c r="AA39" s="299" t="str">
        <f t="shared" si="15"/>
        <v/>
      </c>
      <c r="AB39" s="299" t="str">
        <f t="shared" si="15"/>
        <v/>
      </c>
      <c r="AC39" s="299" t="str">
        <f t="shared" si="15"/>
        <v/>
      </c>
      <c r="AD39" s="299" t="str">
        <f t="shared" si="15"/>
        <v/>
      </c>
      <c r="AE39" s="299" t="str">
        <f t="shared" si="15"/>
        <v/>
      </c>
      <c r="AF39" s="299" t="str">
        <f t="shared" si="15"/>
        <v/>
      </c>
      <c r="AG39" s="299" t="str">
        <f t="shared" si="15"/>
        <v/>
      </c>
      <c r="AH39" s="299" t="str">
        <f t="shared" si="15"/>
        <v/>
      </c>
      <c r="AI39" s="298"/>
      <c r="AJ39" s="717"/>
      <c r="AK39" s="718"/>
      <c r="AL39" s="718"/>
      <c r="AM39" s="718"/>
      <c r="AN39" s="718"/>
      <c r="AO39" s="719"/>
      <c r="AP39" s="300"/>
      <c r="BB39" s="273" t="s">
        <v>601</v>
      </c>
      <c r="BC39" s="273" t="s">
        <v>602</v>
      </c>
      <c r="BD39" s="273" t="s">
        <v>606</v>
      </c>
      <c r="DZ39" s="100"/>
      <c r="EA39" s="100"/>
      <c r="EB39" s="100"/>
      <c r="EC39" s="100"/>
      <c r="ED39" s="100"/>
      <c r="EE39" s="100"/>
      <c r="EF39" s="100"/>
      <c r="EG39" s="100"/>
      <c r="EH39" s="100"/>
      <c r="EI39" s="100"/>
      <c r="EJ39" s="100"/>
      <c r="EK39" s="100"/>
      <c r="EL39" s="100"/>
      <c r="EM39" s="100"/>
      <c r="EN39" s="100"/>
      <c r="EO39" s="100"/>
      <c r="EP39" s="100"/>
      <c r="EQ39" s="100"/>
      <c r="ER39" s="100"/>
      <c r="ES39" s="100"/>
      <c r="ET39" s="100"/>
      <c r="EU39" s="100"/>
      <c r="EV39" s="100"/>
      <c r="EW39" s="100"/>
    </row>
    <row r="40" spans="2:153" ht="15" customHeight="1" x14ac:dyDescent="0.15">
      <c r="B40" s="506"/>
      <c r="C40" s="578" t="s">
        <v>189</v>
      </c>
      <c r="D40" s="579"/>
      <c r="E40" s="579"/>
      <c r="F40" s="579"/>
      <c r="G40" s="579"/>
      <c r="H40" s="579"/>
      <c r="I40" s="580"/>
      <c r="J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33"/>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579" t="str">
        <f>IF(OR(ベース!$R$28="0",ベース!$R$28="QA",ベース!$R$28="NA",ベース!$R$28="NC",ベース!$R$28="DA",ベース!$R$28="VA",ベース!$R$28="FA",ベース!$R$28="EA"),仕様書作成!$BB$40,IF(OR(ベース!$R$28="QB",ベース!$R$28="NB",ベース!$R$28="ND",ベース!$R$28="DB",ベース!$R$28="VB",ベース!$R$28="FB",ベース!$R$28="EB"),仕様書作成!$BC$40,""))</f>
        <v/>
      </c>
      <c r="AK40" s="579"/>
      <c r="AL40" s="579"/>
      <c r="AM40" s="579"/>
      <c r="AN40" s="579"/>
      <c r="AO40" s="754"/>
      <c r="AP40" s="301" t="str">
        <f>IF(SUM(K40:AH40)=0,"",SUM(K40:AH40))</f>
        <v/>
      </c>
      <c r="AQ40" s="378"/>
      <c r="AR40" s="379"/>
      <c r="BB40" s="273" t="s">
        <v>884</v>
      </c>
      <c r="BC40" s="273" t="s">
        <v>885</v>
      </c>
      <c r="BD40" s="273" t="s">
        <v>886</v>
      </c>
      <c r="BE40" s="273" t="s">
        <v>417</v>
      </c>
      <c r="DZ40" s="100"/>
      <c r="EA40" s="100"/>
      <c r="EB40" s="100"/>
    </row>
    <row r="41" spans="2:153" ht="12" customHeight="1" x14ac:dyDescent="0.15">
      <c r="B41" s="506"/>
      <c r="C41" s="581" t="str">
        <f>IF(COUNTIF(K41:AH41,"X")&gt;0,$BB$41,"")</f>
        <v/>
      </c>
      <c r="D41" s="582"/>
      <c r="E41" s="582"/>
      <c r="F41" s="582"/>
      <c r="G41" s="582"/>
      <c r="H41" s="582"/>
      <c r="I41" s="583"/>
      <c r="J41" s="298"/>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298"/>
      <c r="AJ41" s="581" t="str">
        <f>IF(AND(OR(AI40&lt;&gt;"",COUNT(K40:AH40)&lt;&gt;0),COUNT(K40:AH40)&lt;&gt;AQ3),$BD$41,IF(AP40="","",IF(AND(OR(ベース!$R$28="0",ベース!$R$28="QA",ベース!$R$28="NA",ベース!$R$28="NC",ベース!$R$28="DA",ベース!$R$28="VA",ベース!$R$28="FA",ベース!$R$28="EA",ベース!$R$28="KA"),AP40&lt;33),"",IF(AND(OR(ベース!$R$28="QB",ベース!$R$28="NB",ベース!$R$28="ND",ベース!$R$28="DB",ベース!$R$28="VB",ベース!$R$28="FB",ベース!$R$28="EB"),AP40&lt;17),"",$BC$41))))</f>
        <v/>
      </c>
      <c r="AK41" s="582"/>
      <c r="AL41" s="582"/>
      <c r="AM41" s="582"/>
      <c r="AN41" s="582"/>
      <c r="AO41" s="712"/>
      <c r="AP41" s="290"/>
      <c r="AQ41" s="378"/>
      <c r="AR41" s="379"/>
      <c r="BB41" s="273" t="s">
        <v>326</v>
      </c>
      <c r="BC41" s="273" t="s">
        <v>351</v>
      </c>
      <c r="BD41" s="273" t="s">
        <v>534</v>
      </c>
      <c r="DZ41" s="100"/>
      <c r="EA41" s="100"/>
      <c r="EB41" s="100"/>
    </row>
    <row r="42" spans="2:153" ht="12" customHeight="1" x14ac:dyDescent="0.15">
      <c r="B42" s="506"/>
      <c r="C42" s="578" t="s">
        <v>190</v>
      </c>
      <c r="D42" s="579"/>
      <c r="E42" s="579"/>
      <c r="F42" s="579"/>
      <c r="G42" s="579"/>
      <c r="H42" s="579"/>
      <c r="I42" s="580"/>
      <c r="J42" s="548" t="s">
        <v>607</v>
      </c>
      <c r="K42" s="123" t="s">
        <v>381</v>
      </c>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548" t="s">
        <v>607</v>
      </c>
      <c r="AJ42" s="568"/>
      <c r="AK42" s="569"/>
      <c r="AL42" s="569"/>
      <c r="AM42" s="569"/>
      <c r="AN42" s="569"/>
      <c r="AO42" s="570"/>
      <c r="AP42" s="301"/>
      <c r="AR42" s="379"/>
      <c r="DZ42" s="100"/>
      <c r="EA42" s="100"/>
      <c r="EB42" s="100"/>
    </row>
    <row r="43" spans="2:153" ht="15" customHeight="1" x14ac:dyDescent="0.15">
      <c r="B43" s="506"/>
      <c r="C43" s="493" t="s">
        <v>191</v>
      </c>
      <c r="D43" s="494"/>
      <c r="E43" s="494"/>
      <c r="F43" s="494"/>
      <c r="G43" s="494"/>
      <c r="H43" s="494"/>
      <c r="I43" s="495"/>
      <c r="J43" s="5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535"/>
      <c r="AJ43" s="562" t="s">
        <v>608</v>
      </c>
      <c r="AK43" s="563"/>
      <c r="AL43" s="563"/>
      <c r="AM43" s="563"/>
      <c r="AN43" s="563"/>
      <c r="AO43" s="564"/>
      <c r="AP43" s="303" t="s">
        <v>607</v>
      </c>
      <c r="AR43" s="379"/>
      <c r="DZ43" s="100"/>
      <c r="EA43" s="100"/>
      <c r="EB43" s="100"/>
    </row>
    <row r="44" spans="2:153" ht="15" customHeight="1" x14ac:dyDescent="0.15">
      <c r="B44" s="506"/>
      <c r="C44" s="592" t="s">
        <v>772</v>
      </c>
      <c r="D44" s="593"/>
      <c r="E44" s="593"/>
      <c r="F44" s="593"/>
      <c r="G44" s="593"/>
      <c r="H44" s="593"/>
      <c r="I44" s="594"/>
      <c r="J44" s="535"/>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535"/>
      <c r="AJ44" s="565" t="s">
        <v>609</v>
      </c>
      <c r="AK44" s="566"/>
      <c r="AL44" s="566"/>
      <c r="AM44" s="566"/>
      <c r="AN44" s="566"/>
      <c r="AO44" s="567"/>
      <c r="AP44" s="304" t="s">
        <v>607</v>
      </c>
      <c r="AR44" s="379"/>
      <c r="BQ44" s="373" t="s">
        <v>852</v>
      </c>
      <c r="BR44" s="373" t="s">
        <v>850</v>
      </c>
      <c r="BS44" s="373" t="s">
        <v>851</v>
      </c>
      <c r="BT44" s="373" t="s">
        <v>863</v>
      </c>
      <c r="BU44" s="373" t="s">
        <v>878</v>
      </c>
      <c r="BV44" s="373" t="s">
        <v>879</v>
      </c>
      <c r="BW44" s="373" t="s">
        <v>887</v>
      </c>
      <c r="BX44" s="373" t="s">
        <v>888</v>
      </c>
      <c r="BY44" s="373" t="s">
        <v>889</v>
      </c>
      <c r="BZ44" s="373" t="s">
        <v>890</v>
      </c>
      <c r="CA44" s="373" t="s">
        <v>891</v>
      </c>
      <c r="CB44" s="373" t="s">
        <v>876</v>
      </c>
      <c r="CC44" s="373" t="s">
        <v>892</v>
      </c>
      <c r="CD44" s="373" t="s">
        <v>893</v>
      </c>
      <c r="CE44" s="373" t="s">
        <v>894</v>
      </c>
      <c r="CF44" s="373" t="s">
        <v>895</v>
      </c>
      <c r="CG44" s="373" t="s">
        <v>896</v>
      </c>
      <c r="CH44" s="373" t="s">
        <v>897</v>
      </c>
      <c r="CI44" s="373" t="s">
        <v>898</v>
      </c>
      <c r="CJ44" s="373" t="s">
        <v>899</v>
      </c>
      <c r="CK44" s="373" t="s">
        <v>900</v>
      </c>
      <c r="DZ44" s="100"/>
      <c r="EA44" s="100"/>
      <c r="EB44" s="100"/>
    </row>
    <row r="45" spans="2:153" ht="12" customHeight="1" x14ac:dyDescent="0.15">
      <c r="B45" s="506"/>
      <c r="C45" s="559" t="str">
        <f>IF(COUNTIF(K45:AH45,"X")&gt;0,$BB$45,
IF(COUNTIF(K45:AH45,"XX")&gt;0,$BC$45,""))</f>
        <v/>
      </c>
      <c r="D45" s="560"/>
      <c r="E45" s="560"/>
      <c r="F45" s="560"/>
      <c r="G45" s="560"/>
      <c r="H45" s="560"/>
      <c r="I45" s="561"/>
      <c r="J45" s="535"/>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535"/>
      <c r="AJ45" s="127"/>
      <c r="AK45" s="128"/>
      <c r="AL45" s="128"/>
      <c r="AM45" s="128"/>
      <c r="AN45" s="128"/>
      <c r="AO45" s="129"/>
      <c r="AP45" s="305"/>
      <c r="AR45" s="379"/>
      <c r="BB45" s="273" t="s">
        <v>327</v>
      </c>
      <c r="BC45" s="399" t="s">
        <v>942</v>
      </c>
      <c r="BQ45" s="373" t="s">
        <v>852</v>
      </c>
      <c r="BR45" s="373" t="s">
        <v>850</v>
      </c>
      <c r="BS45" s="373" t="s">
        <v>851</v>
      </c>
      <c r="BT45" s="373" t="s">
        <v>863</v>
      </c>
      <c r="BU45" s="373" t="s">
        <v>878</v>
      </c>
      <c r="BV45" s="373" t="s">
        <v>879</v>
      </c>
      <c r="BW45" s="373" t="s">
        <v>877</v>
      </c>
      <c r="DZ45" s="100"/>
      <c r="EA45" s="100"/>
      <c r="EB45" s="100"/>
    </row>
    <row r="46" spans="2:153" ht="15" customHeight="1" x14ac:dyDescent="0.15">
      <c r="B46" s="506"/>
      <c r="C46" s="493" t="s">
        <v>773</v>
      </c>
      <c r="D46" s="494"/>
      <c r="E46" s="494"/>
      <c r="F46" s="494"/>
      <c r="G46" s="494"/>
      <c r="H46" s="494"/>
      <c r="I46" s="495"/>
      <c r="J46" s="549"/>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549"/>
      <c r="AJ46" s="562" t="s">
        <v>610</v>
      </c>
      <c r="AK46" s="563"/>
      <c r="AL46" s="563"/>
      <c r="AM46" s="563"/>
      <c r="AN46" s="563"/>
      <c r="AO46" s="564"/>
      <c r="AP46" s="305" t="s">
        <v>607</v>
      </c>
      <c r="AR46" s="379"/>
      <c r="DZ46" s="100"/>
      <c r="EA46" s="100"/>
      <c r="EB46" s="100"/>
    </row>
    <row r="47" spans="2:153" ht="12" customHeight="1" x14ac:dyDescent="0.15">
      <c r="B47" s="506"/>
      <c r="C47" s="581" t="str">
        <f>IF(COUNTIF(K47:AH47,"X")&gt;0,$BB$47,IF(COUNTIF(K47:AH47,"XX")&gt;0,$BC$47,IF(COUNTIF(K47:AH47,"XXX")&gt;0,$BD$47,IF(COUNTIF(K47:AH47,"!")&gt;0,$BE$47,IF(COUNTIF(K47:AH47,"!!")&gt;0,$BF$47,IF(COUNTIF(K47:AH47,"!!!")&gt;0,$BG$47,""))))))</f>
        <v/>
      </c>
      <c r="D47" s="582"/>
      <c r="E47" s="582"/>
      <c r="F47" s="582"/>
      <c r="G47" s="582"/>
      <c r="H47" s="582"/>
      <c r="I47" s="583"/>
      <c r="J47" s="306"/>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298"/>
      <c r="AJ47" s="127"/>
      <c r="AK47" s="128"/>
      <c r="AL47" s="128"/>
      <c r="AM47" s="128"/>
      <c r="AN47" s="128"/>
      <c r="AO47" s="129"/>
      <c r="AP47" s="307"/>
      <c r="AR47" s="379"/>
      <c r="BB47" s="273" t="s">
        <v>328</v>
      </c>
      <c r="BC47" s="273" t="s">
        <v>342</v>
      </c>
      <c r="BF47" s="273" t="s">
        <v>775</v>
      </c>
      <c r="BG47" s="373" t="s">
        <v>771</v>
      </c>
      <c r="BQ47" s="373" t="s">
        <v>901</v>
      </c>
      <c r="BR47" s="373" t="s">
        <v>902</v>
      </c>
      <c r="BS47" s="373" t="s">
        <v>903</v>
      </c>
      <c r="BT47" s="373" t="s">
        <v>904</v>
      </c>
      <c r="BU47" s="373" t="s">
        <v>905</v>
      </c>
      <c r="DZ47" s="100"/>
      <c r="EA47" s="100"/>
      <c r="EB47" s="100"/>
    </row>
    <row r="48" spans="2:153" ht="12" customHeight="1" x14ac:dyDescent="0.15">
      <c r="B48" s="506"/>
      <c r="C48" s="578" t="s">
        <v>192</v>
      </c>
      <c r="D48" s="579"/>
      <c r="E48" s="579"/>
      <c r="F48" s="579"/>
      <c r="G48" s="579"/>
      <c r="H48" s="579"/>
      <c r="I48" s="580"/>
      <c r="J48" s="548" t="s">
        <v>607</v>
      </c>
      <c r="K48" s="123" t="s">
        <v>381</v>
      </c>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548" t="s">
        <v>607</v>
      </c>
      <c r="AJ48" s="568"/>
      <c r="AK48" s="569"/>
      <c r="AL48" s="569"/>
      <c r="AM48" s="569"/>
      <c r="AN48" s="569"/>
      <c r="AO48" s="570"/>
      <c r="AP48" s="308"/>
      <c r="AR48" s="379"/>
      <c r="CI48" s="373">
        <v>1</v>
      </c>
      <c r="CJ48" s="13" t="s">
        <v>906</v>
      </c>
      <c r="CK48" s="201"/>
      <c r="CL48" s="201"/>
      <c r="CM48" s="201" t="str">
        <f t="shared" ref="CM48:CM84" si="18">IF(COUNTIF($CQ$24:$DO$30,CJ48)=0,"",COUNTIF($CQ$24:$DO$30,CJ48))</f>
        <v/>
      </c>
      <c r="CN48" s="201"/>
      <c r="CO48" s="201"/>
      <c r="CP48" s="201"/>
      <c r="DZ48" s="100"/>
      <c r="EA48" s="100"/>
      <c r="EB48" s="100"/>
    </row>
    <row r="49" spans="2:132" ht="15" customHeight="1" x14ac:dyDescent="0.15">
      <c r="B49" s="506"/>
      <c r="C49" s="493" t="s">
        <v>191</v>
      </c>
      <c r="D49" s="494"/>
      <c r="E49" s="494"/>
      <c r="F49" s="494"/>
      <c r="G49" s="494"/>
      <c r="H49" s="494"/>
      <c r="I49" s="495"/>
      <c r="J49" s="5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535"/>
      <c r="AJ49" s="563" t="s">
        <v>611</v>
      </c>
      <c r="AK49" s="563"/>
      <c r="AL49" s="563"/>
      <c r="AM49" s="563"/>
      <c r="AN49" s="563"/>
      <c r="AO49" s="564"/>
      <c r="AP49" s="303" t="s">
        <v>607</v>
      </c>
      <c r="AR49" s="379"/>
      <c r="BQ49" s="373" t="s">
        <v>852</v>
      </c>
      <c r="BR49" s="373" t="s">
        <v>863</v>
      </c>
      <c r="BS49" s="373" t="s">
        <v>907</v>
      </c>
      <c r="CI49" s="373">
        <v>2</v>
      </c>
      <c r="CJ49" s="13" t="s">
        <v>908</v>
      </c>
      <c r="CK49" s="201"/>
      <c r="CL49" s="201"/>
      <c r="CM49" s="201" t="str">
        <f t="shared" si="18"/>
        <v/>
      </c>
      <c r="CN49" s="201"/>
      <c r="CO49" s="201"/>
      <c r="CP49" s="201"/>
      <c r="DZ49" s="100"/>
      <c r="EA49" s="100"/>
      <c r="EB49" s="100"/>
    </row>
    <row r="50" spans="2:132" ht="15" customHeight="1" x14ac:dyDescent="0.15">
      <c r="B50" s="506"/>
      <c r="C50" s="592" t="s">
        <v>772</v>
      </c>
      <c r="D50" s="593"/>
      <c r="E50" s="593"/>
      <c r="F50" s="593"/>
      <c r="G50" s="593"/>
      <c r="H50" s="593"/>
      <c r="I50" s="594"/>
      <c r="J50" s="535"/>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535"/>
      <c r="AJ50" s="565" t="s">
        <v>612</v>
      </c>
      <c r="AK50" s="566"/>
      <c r="AL50" s="566"/>
      <c r="AM50" s="566"/>
      <c r="AN50" s="566"/>
      <c r="AO50" s="567"/>
      <c r="AP50" s="304" t="s">
        <v>607</v>
      </c>
      <c r="AR50" s="379"/>
      <c r="CI50" s="373">
        <v>3</v>
      </c>
      <c r="CJ50" s="13" t="s">
        <v>909</v>
      </c>
      <c r="CK50" s="201"/>
      <c r="CL50" s="201"/>
      <c r="CM50" s="201" t="str">
        <f t="shared" si="18"/>
        <v/>
      </c>
      <c r="CN50" s="201"/>
      <c r="CO50" s="201"/>
      <c r="CP50" s="201"/>
      <c r="DZ50" s="100"/>
      <c r="EA50" s="100"/>
      <c r="EB50" s="100"/>
    </row>
    <row r="51" spans="2:132" ht="12" customHeight="1" x14ac:dyDescent="0.15">
      <c r="B51" s="506"/>
      <c r="C51" s="559" t="str">
        <f>IF(COUNTIF(K51:AH51,"X")&gt;0,$BB$51,
IF(COUNTIF(K51:AH51,"XX")&gt;0,$BC$51,""))</f>
        <v/>
      </c>
      <c r="D51" s="560"/>
      <c r="E51" s="560"/>
      <c r="F51" s="560"/>
      <c r="G51" s="560"/>
      <c r="H51" s="560"/>
      <c r="I51" s="561"/>
      <c r="J51" s="535"/>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535"/>
      <c r="AJ51" s="128"/>
      <c r="AK51" s="128"/>
      <c r="AL51" s="128"/>
      <c r="AM51" s="128"/>
      <c r="AN51" s="128"/>
      <c r="AO51" s="129"/>
      <c r="AP51" s="305"/>
      <c r="AR51" s="379"/>
      <c r="BB51" s="273" t="s">
        <v>327</v>
      </c>
      <c r="BC51" s="399" t="s">
        <v>942</v>
      </c>
      <c r="CI51" s="373">
        <v>4</v>
      </c>
      <c r="CJ51" s="13" t="s">
        <v>910</v>
      </c>
      <c r="CK51" s="201"/>
      <c r="CL51" s="201"/>
      <c r="CM51" s="201" t="str">
        <f t="shared" si="18"/>
        <v/>
      </c>
      <c r="CN51" s="201"/>
      <c r="CO51" s="201"/>
      <c r="CP51" s="201"/>
      <c r="DZ51" s="100"/>
      <c r="EA51" s="100"/>
      <c r="EB51" s="100"/>
    </row>
    <row r="52" spans="2:132" ht="15" customHeight="1" x14ac:dyDescent="0.15">
      <c r="B52" s="506"/>
      <c r="C52" s="516" t="s">
        <v>773</v>
      </c>
      <c r="D52" s="517"/>
      <c r="E52" s="517"/>
      <c r="F52" s="517"/>
      <c r="G52" s="517"/>
      <c r="H52" s="517"/>
      <c r="I52" s="518"/>
      <c r="J52" s="549"/>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549"/>
      <c r="AJ52" s="563" t="s">
        <v>613</v>
      </c>
      <c r="AK52" s="563"/>
      <c r="AL52" s="563"/>
      <c r="AM52" s="563"/>
      <c r="AN52" s="563"/>
      <c r="AO52" s="564"/>
      <c r="AP52" s="305" t="s">
        <v>607</v>
      </c>
      <c r="CI52" s="373">
        <v>5</v>
      </c>
      <c r="CJ52" s="13" t="s">
        <v>911</v>
      </c>
      <c r="CK52" s="201"/>
      <c r="CL52" s="201"/>
      <c r="CM52" s="201" t="str">
        <f t="shared" si="18"/>
        <v/>
      </c>
      <c r="CN52" s="201"/>
      <c r="CO52" s="201"/>
      <c r="CP52" s="201"/>
      <c r="DZ52" s="100"/>
      <c r="EA52" s="100"/>
      <c r="EB52" s="100"/>
    </row>
    <row r="53" spans="2:132" ht="12" customHeight="1" x14ac:dyDescent="0.15">
      <c r="B53" s="506"/>
      <c r="C53" s="581" t="str">
        <f>IF(COUNTIF(K53:AH53,"X")&gt;0,$BB$53,IF(COUNTIF(K53:AH53,"XX")&gt;0,$BC$53,IF(COUNTIF(K53:AH53,"XXX")&gt;0,$BD$53,IF(COUNTIF(K53:AH53,"!")&gt;0,$BE$53,IF(COUNTIF(K53:AH53,"!!")&gt;0,$BF$53,IF(COUNTIF(K53:AH53,"!!!")&gt;0,$BG$53,""))))))</f>
        <v/>
      </c>
      <c r="D53" s="582"/>
      <c r="E53" s="582"/>
      <c r="F53" s="582"/>
      <c r="G53" s="582"/>
      <c r="H53" s="582"/>
      <c r="I53" s="583"/>
      <c r="J53" s="298"/>
      <c r="K53" s="326" t="str">
        <f>IF(COUNTA(K49:K50,K52)&gt;1,"X",IF(AND(OR(K50&lt;&gt;"",K52&lt;&gt;""),OR(K43&lt;&gt;"",K44&lt;&gt;"",K46&lt;&gt;"")),"XX",IF(AND(OR(K32="O",K34&lt;&gt;"",K37&lt;&gt;""),OR(K49&lt;&gt;"",K50&lt;&gt;"",K52&lt;&gt;"")),"!!",
IF(AND(OR(バルブ!$R$22="B",バルブ!$R$22="H"),K54="",COUNTA(K49:K50,K52)&gt;0),"!!!",""))))</f>
        <v/>
      </c>
      <c r="L53" s="327" t="str">
        <f>IF(COUNTA(L49:L50,L52)&gt;1,"X",IF(AND(OR(L50&lt;&gt;"",L52&lt;&gt;""),OR(L43&lt;&gt;"",L44&lt;&gt;"",L46&lt;&gt;"")),"XX",IF(AND(OR(L32="O",L34&lt;&gt;"",L37&lt;&gt;""),OR(L49&lt;&gt;"",L50&lt;&gt;"",L52&lt;&gt;"")),"!!",
IF(AND(OR(バルブ!$R$22="B",バルブ!$R$22="H"),L54="",COUNTA(L49:L50,L52)&gt;0),"!!!",""))))</f>
        <v/>
      </c>
      <c r="M53" s="327" t="str">
        <f>IF(COUNTA(M49:M50,M52)&gt;1,"X",IF(AND(OR(M50&lt;&gt;"",M52&lt;&gt;""),OR(M43&lt;&gt;"",M44&lt;&gt;"",M46&lt;&gt;"")),"XX",IF(AND(OR(M32="O",M34&lt;&gt;"",M37&lt;&gt;""),OR(M49&lt;&gt;"",M50&lt;&gt;"",M52&lt;&gt;"")),"!!",
IF(AND(OR(バルブ!$R$22="B",バルブ!$R$22="H"),M54="",COUNTA(M49:M50,M52)&gt;0),"!!!",""))))</f>
        <v/>
      </c>
      <c r="N53" s="327" t="str">
        <f>IF(COUNTA(N49:N50,N52)&gt;1,"X",IF(AND(OR(N50&lt;&gt;"",N52&lt;&gt;""),OR(N43&lt;&gt;"",N44&lt;&gt;"",N46&lt;&gt;"")),"XX",IF(AND(OR(N32="O",N34&lt;&gt;"",N37&lt;&gt;""),OR(N49&lt;&gt;"",N50&lt;&gt;"",N52&lt;&gt;"")),"!!",
IF(AND(OR(バルブ!$R$22="B",バルブ!$R$22="H"),N54="",COUNTA(N49:N50,N52)&gt;0),"!!!",""))))</f>
        <v/>
      </c>
      <c r="O53" s="327" t="str">
        <f>IF(COUNTA(O49:O50,O52)&gt;1,"X",IF(AND(OR(O50&lt;&gt;"",O52&lt;&gt;""),OR(O43&lt;&gt;"",O44&lt;&gt;"",O46&lt;&gt;"")),"XX",IF(AND(OR(O32="O",O34&lt;&gt;"",O37&lt;&gt;""),OR(O49&lt;&gt;"",O50&lt;&gt;"",O52&lt;&gt;"")),"!!",
IF(AND(OR(バルブ!$R$22="B",バルブ!$R$22="H"),O54="",COUNTA(O49:O50,O52)&gt;0),"!!!",""))))</f>
        <v/>
      </c>
      <c r="P53" s="327" t="str">
        <f>IF(COUNTA(P49:P50,P52)&gt;1,"X",IF(AND(OR(P50&lt;&gt;"",P52&lt;&gt;""),OR(P43&lt;&gt;"",P44&lt;&gt;"",P46&lt;&gt;"")),"XX",IF(AND(OR(P32="O",P34&lt;&gt;"",P37&lt;&gt;""),OR(P49&lt;&gt;"",P50&lt;&gt;"",P52&lt;&gt;"")),"!!",
IF(AND(OR(バルブ!$R$22="B",バルブ!$R$22="H"),P54="",COUNTA(P49:P50,P52)&gt;0),"!!!",""))))</f>
        <v/>
      </c>
      <c r="Q53" s="327" t="str">
        <f>IF(COUNTA(Q49:Q50,Q52)&gt;1,"X",IF(AND(OR(Q50&lt;&gt;"",Q52&lt;&gt;""),OR(Q43&lt;&gt;"",Q44&lt;&gt;"",Q46&lt;&gt;"")),"XX",IF(AND(OR(Q32="O",Q34&lt;&gt;"",Q37&lt;&gt;""),OR(Q49&lt;&gt;"",Q50&lt;&gt;"",Q52&lt;&gt;"")),"!!",
IF(AND(OR(バルブ!$R$22="B",バルブ!$R$22="H"),Q54="",COUNTA(Q49:Q50,Q52)&gt;0),"!!!",""))))</f>
        <v/>
      </c>
      <c r="R53" s="327" t="str">
        <f>IF(COUNTA(R49:R50,R52)&gt;1,"X",IF(AND(OR(R50&lt;&gt;"",R52&lt;&gt;""),OR(R43&lt;&gt;"",R44&lt;&gt;"",R46&lt;&gt;"")),"XX",IF(AND(OR(R32="O",R34&lt;&gt;"",R37&lt;&gt;""),OR(R49&lt;&gt;"",R50&lt;&gt;"",R52&lt;&gt;"")),"!!",
IF(AND(OR(バルブ!$R$22="B",バルブ!$R$22="H"),R54="",COUNTA(R49:R50,R52)&gt;0),"!!!",""))))</f>
        <v/>
      </c>
      <c r="S53" s="327" t="str">
        <f>IF(COUNTA(S49:S50,S52)&gt;1,"X",IF(AND(OR(S50&lt;&gt;"",S52&lt;&gt;""),OR(S43&lt;&gt;"",S44&lt;&gt;"",S46&lt;&gt;"")),"XX",IF(AND(OR(S32="O",S34&lt;&gt;"",S37&lt;&gt;""),OR(S49&lt;&gt;"",S50&lt;&gt;"",S52&lt;&gt;"")),"!!",
IF(AND(OR(バルブ!$R$22="B",バルブ!$R$22="H"),S54="",COUNTA(S49:S50,S52)&gt;0),"!!!",""))))</f>
        <v/>
      </c>
      <c r="T53" s="327" t="str">
        <f>IF(COUNTA(T49:T50,T52)&gt;1,"X",IF(AND(OR(T50&lt;&gt;"",T52&lt;&gt;""),OR(T43&lt;&gt;"",T44&lt;&gt;"",T46&lt;&gt;"")),"XX",IF(AND(OR(T32="O",T34&lt;&gt;"",T37&lt;&gt;""),OR(T49&lt;&gt;"",T50&lt;&gt;"",T52&lt;&gt;"")),"!!",
IF(AND(OR(バルブ!$R$22="B",バルブ!$R$22="H"),T54="",COUNTA(T49:T50,T52)&gt;0),"!!!",""))))</f>
        <v/>
      </c>
      <c r="U53" s="327" t="str">
        <f>IF(COUNTA(U49:U50,U52)&gt;1,"X",IF(AND(OR(U50&lt;&gt;"",U52&lt;&gt;""),OR(U43&lt;&gt;"",U44&lt;&gt;"",U46&lt;&gt;"")),"XX",IF(AND(OR(U32="O",U34&lt;&gt;"",U37&lt;&gt;""),OR(U49&lt;&gt;"",U50&lt;&gt;"",U52&lt;&gt;"")),"!!",
IF(AND(OR(バルブ!$R$22="B",バルブ!$R$22="H"),U54="",COUNTA(U49:U50,U52)&gt;0),"!!!",""))))</f>
        <v/>
      </c>
      <c r="V53" s="327" t="str">
        <f>IF(COUNTA(V49:V50,V52)&gt;1,"X",IF(AND(OR(V50&lt;&gt;"",V52&lt;&gt;""),OR(V43&lt;&gt;"",V44&lt;&gt;"",V46&lt;&gt;"")),"XX",IF(AND(OR(V32="O",V34&lt;&gt;"",V37&lt;&gt;""),OR(V49&lt;&gt;"",V50&lt;&gt;"",V52&lt;&gt;"")),"!!",
IF(AND(OR(バルブ!$R$22="B",バルブ!$R$22="H"),V54="",COUNTA(V49:V50,V52)&gt;0),"!!!",""))))</f>
        <v/>
      </c>
      <c r="W53" s="327" t="str">
        <f>IF(COUNTA(W49:W50,W52)&gt;1,"X",IF(AND(OR(W50&lt;&gt;"",W52&lt;&gt;""),OR(W43&lt;&gt;"",W44&lt;&gt;"",W46&lt;&gt;"")),"XX",IF(AND(OR(W32="O",W34&lt;&gt;"",W37&lt;&gt;""),OR(W49&lt;&gt;"",W50&lt;&gt;"",W52&lt;&gt;"")),"!!",
IF(AND(OR(バルブ!$R$22="B",バルブ!$R$22="H"),W54="",COUNTA(W49:W50,W52)&gt;0),"!!!",""))))</f>
        <v/>
      </c>
      <c r="X53" s="327" t="str">
        <f>IF(COUNTA(X49:X50,X52)&gt;1,"X",IF(AND(OR(X50&lt;&gt;"",X52&lt;&gt;""),OR(X43&lt;&gt;"",X44&lt;&gt;"",X46&lt;&gt;"")),"XX",IF(AND(OR(X32="O",X34&lt;&gt;"",X37&lt;&gt;""),OR(X49&lt;&gt;"",X50&lt;&gt;"",X52&lt;&gt;"")),"!!",
IF(AND(OR(バルブ!$R$22="B",バルブ!$R$22="H"),X54="",COUNTA(X49:X50,X52)&gt;0),"!!!",""))))</f>
        <v/>
      </c>
      <c r="Y53" s="327" t="str">
        <f>IF(COUNTA(Y49:Y50,Y52)&gt;1,"X",IF(AND(OR(Y50&lt;&gt;"",Y52&lt;&gt;""),OR(Y43&lt;&gt;"",Y44&lt;&gt;"",Y46&lt;&gt;"")),"XX",IF(AND(OR(Y32="O",Y34&lt;&gt;"",Y37&lt;&gt;""),OR(Y49&lt;&gt;"",Y50&lt;&gt;"",Y52&lt;&gt;"")),"!!",
IF(AND(OR(バルブ!$R$22="B",バルブ!$R$22="H"),Y54="",COUNTA(Y49:Y50,Y52)&gt;0),"!!!",""))))</f>
        <v/>
      </c>
      <c r="Z53" s="327" t="str">
        <f>IF(COUNTA(Z49:Z50,Z52)&gt;1,"X",IF(AND(OR(Z50&lt;&gt;"",Z52&lt;&gt;""),OR(Z43&lt;&gt;"",Z44&lt;&gt;"",Z46&lt;&gt;"")),"XX",IF(AND(OR(Z32="O",Z34&lt;&gt;"",Z37&lt;&gt;""),OR(Z49&lt;&gt;"",Z50&lt;&gt;"",Z52&lt;&gt;"")),"!!",
IF(AND(OR(バルブ!$R$22="B",バルブ!$R$22="H"),Z54="",COUNTA(Z49:Z50,Z52)&gt;0),"!!!",""))))</f>
        <v/>
      </c>
      <c r="AA53" s="327" t="str">
        <f>IF(COUNTA(AA49:AA50,AA52)&gt;1,"X",IF(AND(OR(AA50&lt;&gt;"",AA52&lt;&gt;""),OR(AA43&lt;&gt;"",AA44&lt;&gt;"",AA46&lt;&gt;"")),"XX",IF(AND(OR(AA32="O",AA34&lt;&gt;"",AA37&lt;&gt;""),OR(AA49&lt;&gt;"",AA50&lt;&gt;"",AA52&lt;&gt;"")),"!!",
IF(AND(OR(バルブ!$R$22="B",バルブ!$R$22="H"),AA54="",COUNTA(AA49:AA50,AA52)&gt;0),"!!!",""))))</f>
        <v/>
      </c>
      <c r="AB53" s="327" t="str">
        <f>IF(COUNTA(AB49:AB50,AB52)&gt;1,"X",IF(AND(OR(AB50&lt;&gt;"",AB52&lt;&gt;""),OR(AB43&lt;&gt;"",AB44&lt;&gt;"",AB46&lt;&gt;"")),"XX",IF(AND(OR(AB32="O",AB34&lt;&gt;"",AB37&lt;&gt;""),OR(AB49&lt;&gt;"",AB50&lt;&gt;"",AB52&lt;&gt;"")),"!!",
IF(AND(OR(バルブ!$R$22="B",バルブ!$R$22="H"),AB54="",COUNTA(AB49:AB50,AB52)&gt;0),"!!!",""))))</f>
        <v/>
      </c>
      <c r="AC53" s="327" t="str">
        <f>IF(COUNTA(AC49:AC50,AC52)&gt;1,"X",IF(AND(OR(AC50&lt;&gt;"",AC52&lt;&gt;""),OR(AC43&lt;&gt;"",AC44&lt;&gt;"",AC46&lt;&gt;"")),"XX",IF(AND(OR(AC32="O",AC34&lt;&gt;"",AC37&lt;&gt;""),OR(AC49&lt;&gt;"",AC50&lt;&gt;"",AC52&lt;&gt;"")),"!!",
IF(AND(OR(バルブ!$R$22="B",バルブ!$R$22="H"),AC54="",COUNTA(AC49:AC50,AC52)&gt;0),"!!!",""))))</f>
        <v/>
      </c>
      <c r="AD53" s="327" t="str">
        <f>IF(COUNTA(AD49:AD50,AD52)&gt;1,"X",IF(AND(OR(AD50&lt;&gt;"",AD52&lt;&gt;""),OR(AD43&lt;&gt;"",AD44&lt;&gt;"",AD46&lt;&gt;"")),"XX",IF(AND(OR(AD32="O",AD34&lt;&gt;"",AD37&lt;&gt;""),OR(AD49&lt;&gt;"",AD50&lt;&gt;"",AD52&lt;&gt;"")),"!!",
IF(AND(OR(バルブ!$R$22="B",バルブ!$R$22="H"),AD54="",COUNTA(AD49:AD50,AD52)&gt;0),"!!!",""))))</f>
        <v/>
      </c>
      <c r="AE53" s="327" t="str">
        <f>IF(COUNTA(AE49:AE50,AE52)&gt;1,"X",IF(AND(OR(AE50&lt;&gt;"",AE52&lt;&gt;""),OR(AE43&lt;&gt;"",AE44&lt;&gt;"",AE46&lt;&gt;"")),"XX",IF(AND(OR(AE32="O",AE34&lt;&gt;"",AE37&lt;&gt;""),OR(AE49&lt;&gt;"",AE50&lt;&gt;"",AE52&lt;&gt;"")),"!!",
IF(AND(OR(バルブ!$R$22="B",バルブ!$R$22="H"),AE54="",COUNTA(AE49:AE50,AE52)&gt;0),"!!!",""))))</f>
        <v/>
      </c>
      <c r="AF53" s="327" t="str">
        <f>IF(COUNTA(AF49:AF50,AF52)&gt;1,"X",IF(AND(OR(AF50&lt;&gt;"",AF52&lt;&gt;""),OR(AF43&lt;&gt;"",AF44&lt;&gt;"",AF46&lt;&gt;"")),"XX",IF(AND(OR(AF32="O",AF34&lt;&gt;"",AF37&lt;&gt;""),OR(AF49&lt;&gt;"",AF50&lt;&gt;"",AF52&lt;&gt;"")),"!!",
IF(AND(OR(バルブ!$R$22="B",バルブ!$R$22="H"),AF54="",COUNTA(AF49:AF50,AF52)&gt;0),"!!!",""))))</f>
        <v/>
      </c>
      <c r="AG53" s="327" t="str">
        <f>IF(COUNTA(AG49:AG50,AG52)&gt;1,"X",IF(AND(OR(AG50&lt;&gt;"",AG52&lt;&gt;""),OR(AG43&lt;&gt;"",AG44&lt;&gt;"",AG46&lt;&gt;"")),"XX",IF(AND(OR(AG32="O",AG34&lt;&gt;"",AG37&lt;&gt;""),OR(AG49&lt;&gt;"",AG50&lt;&gt;"",AG52&lt;&gt;"")),"!!",
IF(AND(OR(バルブ!$R$22="B",バルブ!$R$22="H"),AG54="",COUNTA(AG49:AG50,AG52)&gt;0),"!!!",""))))</f>
        <v/>
      </c>
      <c r="AH53" s="328" t="str">
        <f>IF(COUNTA(AH49:AH50,AH52)&gt;1,"X",IF(AND(OR(AH50&lt;&gt;"",AH52&lt;&gt;""),OR(AH43&lt;&gt;"",AH44&lt;&gt;"",AH46&lt;&gt;"")),"XX",IF(AND(OR(AH32="O",AH34&lt;&gt;"",AH37&lt;&gt;""),OR(AH49&lt;&gt;"",AH50&lt;&gt;"",AH52&lt;&gt;"")),"!!",
IF(AND(OR(バルブ!$R$22="B",バルブ!$R$22="H"),AH54="",COUNTA(AH49:AH50,AH52)&gt;0),"!!!",""))))</f>
        <v/>
      </c>
      <c r="AI53" s="298"/>
      <c r="AJ53" s="199"/>
      <c r="AK53" s="194"/>
      <c r="AL53" s="194"/>
      <c r="AM53" s="194"/>
      <c r="AN53" s="194"/>
      <c r="AO53" s="195"/>
      <c r="AP53" s="309"/>
      <c r="BB53" s="273" t="s">
        <v>329</v>
      </c>
      <c r="BC53" s="273" t="s">
        <v>342</v>
      </c>
      <c r="BF53" s="273" t="s">
        <v>775</v>
      </c>
      <c r="BG53" s="373" t="s">
        <v>771</v>
      </c>
      <c r="CI53" s="373">
        <v>6</v>
      </c>
      <c r="CJ53" s="13" t="s">
        <v>912</v>
      </c>
      <c r="CK53" s="201"/>
      <c r="CL53" s="201"/>
      <c r="CM53" s="201" t="str">
        <f t="shared" si="18"/>
        <v/>
      </c>
      <c r="CN53" s="201"/>
      <c r="CO53" s="201"/>
      <c r="CP53" s="201"/>
      <c r="DZ53" s="100"/>
      <c r="EA53" s="100"/>
      <c r="EB53" s="100"/>
    </row>
    <row r="54" spans="2:132" ht="15" customHeight="1" x14ac:dyDescent="0.15">
      <c r="B54" s="506"/>
      <c r="C54" s="592" t="s">
        <v>193</v>
      </c>
      <c r="D54" s="593"/>
      <c r="E54" s="593"/>
      <c r="F54" s="593"/>
      <c r="G54" s="593"/>
      <c r="H54" s="593"/>
      <c r="I54" s="594"/>
      <c r="J54" s="548" t="s">
        <v>607</v>
      </c>
      <c r="K54" s="197"/>
      <c r="L54" s="197"/>
      <c r="M54" s="197"/>
      <c r="N54" s="197"/>
      <c r="O54" s="197"/>
      <c r="P54" s="197"/>
      <c r="Q54" s="197"/>
      <c r="R54" s="197"/>
      <c r="S54" s="197"/>
      <c r="T54" s="197"/>
      <c r="U54" s="197"/>
      <c r="V54" s="197"/>
      <c r="W54" s="197"/>
      <c r="X54" s="197"/>
      <c r="Y54" s="197"/>
      <c r="Z54" s="197"/>
      <c r="AA54" s="198"/>
      <c r="AB54" s="198"/>
      <c r="AC54" s="198"/>
      <c r="AD54" s="198"/>
      <c r="AE54" s="198"/>
      <c r="AF54" s="198"/>
      <c r="AG54" s="198"/>
      <c r="AH54" s="198"/>
      <c r="AI54" s="548" t="s">
        <v>607</v>
      </c>
      <c r="AJ54" s="707" t="s">
        <v>614</v>
      </c>
      <c r="AK54" s="571"/>
      <c r="AL54" s="571"/>
      <c r="AM54" s="571"/>
      <c r="AN54" s="571"/>
      <c r="AO54" s="572"/>
      <c r="AP54" s="297" t="str">
        <f>IF(COUNTA(K54:AH54)=0,"",COUNTA(K54:AH54))</f>
        <v/>
      </c>
      <c r="CI54" s="373">
        <v>7</v>
      </c>
      <c r="CJ54" s="13" t="s">
        <v>913</v>
      </c>
      <c r="CK54" s="201"/>
      <c r="CL54" s="201"/>
      <c r="CM54" s="201" t="str">
        <f t="shared" si="18"/>
        <v/>
      </c>
      <c r="CN54" s="201"/>
      <c r="CO54" s="201"/>
      <c r="CP54" s="201"/>
      <c r="DZ54" s="100"/>
      <c r="EA54" s="100"/>
      <c r="EB54" s="100"/>
    </row>
    <row r="55" spans="2:132" ht="12" customHeight="1" x14ac:dyDescent="0.15">
      <c r="B55" s="506"/>
      <c r="C55" s="559" t="str">
        <f>IF(COUNTIF(K55:AH55,"X*")&gt;0,$BB$57,"")</f>
        <v/>
      </c>
      <c r="D55" s="560"/>
      <c r="E55" s="560"/>
      <c r="F55" s="560"/>
      <c r="G55" s="560"/>
      <c r="H55" s="560"/>
      <c r="I55" s="561"/>
      <c r="J55" s="535"/>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535"/>
      <c r="AJ55" s="559" t="str">
        <f>IF(COUNTIF(K55:AH55,"XX")&gt;0,$BD$57,"")</f>
        <v/>
      </c>
      <c r="AK55" s="560"/>
      <c r="AL55" s="560"/>
      <c r="AM55" s="560"/>
      <c r="AN55" s="560"/>
      <c r="AO55" s="710"/>
      <c r="AP55" s="297"/>
      <c r="BB55" s="273" t="s">
        <v>914</v>
      </c>
      <c r="BD55" s="273" t="s">
        <v>382</v>
      </c>
      <c r="CI55" s="373">
        <v>8</v>
      </c>
      <c r="CJ55" s="13" t="s">
        <v>915</v>
      </c>
      <c r="CK55" s="201"/>
      <c r="CL55" s="201"/>
      <c r="CM55" s="201" t="str">
        <f t="shared" si="18"/>
        <v/>
      </c>
      <c r="CN55" s="201"/>
      <c r="CO55" s="201"/>
      <c r="CP55" s="201"/>
      <c r="DZ55" s="100"/>
      <c r="EA55" s="100"/>
      <c r="EB55" s="100"/>
    </row>
    <row r="56" spans="2:132" ht="15" customHeight="1" x14ac:dyDescent="0.15">
      <c r="B56" s="506"/>
      <c r="C56" s="592" t="s">
        <v>194</v>
      </c>
      <c r="D56" s="593"/>
      <c r="E56" s="593"/>
      <c r="F56" s="593"/>
      <c r="G56" s="593"/>
      <c r="H56" s="593"/>
      <c r="I56" s="594"/>
      <c r="J56" s="535"/>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535"/>
      <c r="AJ56" s="565" t="s">
        <v>615</v>
      </c>
      <c r="AK56" s="566"/>
      <c r="AL56" s="566"/>
      <c r="AM56" s="566"/>
      <c r="AN56" s="566"/>
      <c r="AO56" s="567"/>
      <c r="AP56" s="310" t="str">
        <f>IF(COUNTA(K56:AH56)=0,"",COUNTA(K56:AH56))</f>
        <v/>
      </c>
      <c r="CI56" s="373">
        <v>9</v>
      </c>
      <c r="CJ56" s="13" t="s">
        <v>916</v>
      </c>
      <c r="CK56" s="201"/>
      <c r="CL56" s="201"/>
      <c r="CM56" s="201" t="str">
        <f t="shared" si="18"/>
        <v/>
      </c>
      <c r="CN56" s="201"/>
      <c r="CO56" s="201"/>
      <c r="CP56" s="201"/>
      <c r="DZ56" s="100"/>
      <c r="EA56" s="100"/>
      <c r="EB56" s="100"/>
    </row>
    <row r="57" spans="2:132" ht="12" customHeight="1" x14ac:dyDescent="0.15">
      <c r="B57" s="506"/>
      <c r="C57" s="559" t="str">
        <f>IF(COUNTIF(K57:AH57,"X*")&gt;0,$BB$57,"")</f>
        <v/>
      </c>
      <c r="D57" s="560"/>
      <c r="E57" s="560"/>
      <c r="F57" s="560"/>
      <c r="G57" s="560"/>
      <c r="H57" s="560"/>
      <c r="I57" s="561"/>
      <c r="J57" s="549"/>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549"/>
      <c r="AJ57" s="559" t="str">
        <f>IF(COUNTIF(K57:AH57,"XX")&gt;0,$BD$57,IF(COUNTIF(K57:AH57,"X")&gt;0,$BC$57,""))</f>
        <v/>
      </c>
      <c r="AK57" s="560"/>
      <c r="AL57" s="560"/>
      <c r="AM57" s="560"/>
      <c r="AN57" s="560"/>
      <c r="AO57" s="710"/>
      <c r="AP57" s="297"/>
      <c r="BB57" s="273" t="s">
        <v>914</v>
      </c>
      <c r="BC57" s="273" t="s">
        <v>441</v>
      </c>
      <c r="BD57" s="273" t="s">
        <v>382</v>
      </c>
      <c r="CI57" s="373">
        <v>10</v>
      </c>
      <c r="CJ57" s="13" t="s">
        <v>451</v>
      </c>
      <c r="CK57" s="201"/>
      <c r="CL57" s="201"/>
      <c r="CM57" s="201" t="str">
        <f t="shared" si="18"/>
        <v/>
      </c>
      <c r="CN57" s="201"/>
      <c r="CO57" s="201"/>
      <c r="CP57" s="201"/>
      <c r="DZ57" s="100"/>
      <c r="EA57" s="100"/>
      <c r="EB57" s="100"/>
    </row>
    <row r="58" spans="2:132" ht="12" hidden="1" customHeight="1" x14ac:dyDescent="0.15">
      <c r="B58" s="506"/>
      <c r="C58" s="735" t="str">
        <f>IF(COUNTIF(K58:AH58,"X")&gt;0,$BB$58,IF(COUNTIF(K58:AH58,"XX")&gt;0,$BD$58,IF(COUNTIF(K58:AH58,"XXX")&gt;0,$BF$58,"")))</f>
        <v/>
      </c>
      <c r="D58" s="736"/>
      <c r="E58" s="736"/>
      <c r="F58" s="736"/>
      <c r="G58" s="736"/>
      <c r="H58" s="736"/>
      <c r="I58" s="777"/>
      <c r="J58" s="314"/>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14"/>
      <c r="AJ58" s="735" t="str">
        <f>IF(COUNTIF(K58:AH58,"X")&gt;0,$BC$58,"")</f>
        <v/>
      </c>
      <c r="AK58" s="736"/>
      <c r="AL58" s="736"/>
      <c r="AM58" s="736"/>
      <c r="AN58" s="736"/>
      <c r="AO58" s="737"/>
      <c r="AP58" s="310"/>
      <c r="BB58" s="273" t="s">
        <v>330</v>
      </c>
      <c r="BC58" s="273" t="s">
        <v>917</v>
      </c>
      <c r="BD58" s="273" t="s">
        <v>918</v>
      </c>
      <c r="BF58" s="273" t="s">
        <v>849</v>
      </c>
      <c r="CI58" s="373">
        <v>11</v>
      </c>
      <c r="CJ58" s="13" t="s">
        <v>452</v>
      </c>
      <c r="CK58" s="201"/>
      <c r="CL58" s="201"/>
      <c r="CM58" s="201" t="str">
        <f t="shared" si="18"/>
        <v/>
      </c>
      <c r="CN58" s="201"/>
      <c r="CO58" s="201"/>
      <c r="CP58" s="201"/>
      <c r="DZ58" s="100"/>
      <c r="EA58" s="100"/>
      <c r="EB58" s="100"/>
    </row>
    <row r="59" spans="2:132" ht="15" customHeight="1" x14ac:dyDescent="0.15">
      <c r="B59" s="506"/>
      <c r="C59" s="493" t="s">
        <v>616</v>
      </c>
      <c r="D59" s="782"/>
      <c r="E59" s="782"/>
      <c r="F59" s="782"/>
      <c r="G59" s="782"/>
      <c r="H59" s="782"/>
      <c r="I59" s="783"/>
      <c r="J59" s="344"/>
      <c r="K59" s="345"/>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7"/>
      <c r="AI59" s="344"/>
      <c r="AJ59" s="562" t="s">
        <v>617</v>
      </c>
      <c r="AK59" s="733"/>
      <c r="AL59" s="733"/>
      <c r="AM59" s="733"/>
      <c r="AN59" s="733"/>
      <c r="AO59" s="734"/>
      <c r="AP59" s="348" t="str">
        <f>IF(COUNTA(K59:AH59)=0,"",COUNTA(K59:AH59))</f>
        <v/>
      </c>
      <c r="BQ59" s="373" t="s">
        <v>312</v>
      </c>
      <c r="CI59" s="373">
        <v>12</v>
      </c>
      <c r="CJ59" s="13" t="s">
        <v>919</v>
      </c>
      <c r="CK59" s="201"/>
      <c r="CL59" s="201"/>
      <c r="CM59" s="201" t="str">
        <f t="shared" si="18"/>
        <v/>
      </c>
      <c r="CN59" s="201"/>
      <c r="CO59" s="201"/>
      <c r="CP59" s="201"/>
      <c r="DZ59" s="100"/>
      <c r="EA59" s="100"/>
      <c r="EB59" s="100"/>
    </row>
    <row r="60" spans="2:132" ht="15" customHeight="1" x14ac:dyDescent="0.15">
      <c r="B60" s="506"/>
      <c r="C60" s="553" t="str">
        <f>IF(COUNTIF(K59:AH59,"O")&gt;0,BB60,"")</f>
        <v/>
      </c>
      <c r="D60" s="780"/>
      <c r="E60" s="780"/>
      <c r="F60" s="780"/>
      <c r="G60" s="780"/>
      <c r="H60" s="780"/>
      <c r="I60" s="781"/>
      <c r="J60" s="314"/>
      <c r="K60" s="315"/>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7"/>
      <c r="AI60" s="314"/>
      <c r="AJ60" s="707"/>
      <c r="AK60" s="708"/>
      <c r="AL60" s="708"/>
      <c r="AM60" s="708"/>
      <c r="AN60" s="708"/>
      <c r="AO60" s="709"/>
      <c r="AP60" s="297"/>
      <c r="BB60" s="273" t="s">
        <v>618</v>
      </c>
      <c r="BQ60" s="373" t="s">
        <v>920</v>
      </c>
      <c r="BR60" s="377" t="s">
        <v>921</v>
      </c>
      <c r="BS60" s="373" t="s">
        <v>922</v>
      </c>
      <c r="BV60" s="377"/>
      <c r="CI60" s="373">
        <v>13</v>
      </c>
      <c r="CJ60" s="13" t="s">
        <v>453</v>
      </c>
      <c r="CK60" s="201"/>
      <c r="CL60" s="201"/>
      <c r="CM60" s="201" t="str">
        <f t="shared" si="18"/>
        <v/>
      </c>
      <c r="CN60" s="201"/>
      <c r="CO60" s="201"/>
      <c r="CP60" s="201"/>
      <c r="DZ60" s="100"/>
      <c r="EA60" s="100"/>
      <c r="EB60" s="100"/>
    </row>
    <row r="61" spans="2:132" ht="12" customHeight="1" x14ac:dyDescent="0.15">
      <c r="B61" s="506"/>
      <c r="C61" s="516"/>
      <c r="D61" s="738"/>
      <c r="E61" s="738"/>
      <c r="F61" s="738"/>
      <c r="G61" s="738"/>
      <c r="H61" s="738"/>
      <c r="I61" s="774"/>
      <c r="J61" s="318"/>
      <c r="K61" s="319" t="str">
        <f>IF(AND(K59&lt;&gt;"",K64&lt;&gt;"X"),$BB$62,"")</f>
        <v/>
      </c>
      <c r="L61" s="320" t="str">
        <f t="shared" ref="L61:AH61" si="20">IF(AND(L59&lt;&gt;"",L64&lt;&gt;"X"),$BB$62,"")</f>
        <v/>
      </c>
      <c r="M61" s="320" t="str">
        <f t="shared" si="20"/>
        <v/>
      </c>
      <c r="N61" s="320" t="str">
        <f t="shared" si="20"/>
        <v/>
      </c>
      <c r="O61" s="320" t="str">
        <f t="shared" si="20"/>
        <v/>
      </c>
      <c r="P61" s="320" t="str">
        <f t="shared" si="20"/>
        <v/>
      </c>
      <c r="Q61" s="320" t="str">
        <f t="shared" si="20"/>
        <v/>
      </c>
      <c r="R61" s="320" t="str">
        <f t="shared" si="20"/>
        <v/>
      </c>
      <c r="S61" s="320" t="str">
        <f t="shared" si="20"/>
        <v/>
      </c>
      <c r="T61" s="320" t="str">
        <f t="shared" si="20"/>
        <v/>
      </c>
      <c r="U61" s="320" t="str">
        <f t="shared" si="20"/>
        <v/>
      </c>
      <c r="V61" s="320" t="str">
        <f t="shared" si="20"/>
        <v/>
      </c>
      <c r="W61" s="320" t="str">
        <f t="shared" si="20"/>
        <v/>
      </c>
      <c r="X61" s="320" t="str">
        <f t="shared" si="20"/>
        <v/>
      </c>
      <c r="Y61" s="320" t="str">
        <f t="shared" si="20"/>
        <v/>
      </c>
      <c r="Z61" s="320" t="str">
        <f t="shared" si="20"/>
        <v/>
      </c>
      <c r="AA61" s="320" t="str">
        <f t="shared" si="20"/>
        <v/>
      </c>
      <c r="AB61" s="320" t="str">
        <f t="shared" si="20"/>
        <v/>
      </c>
      <c r="AC61" s="320" t="str">
        <f t="shared" si="20"/>
        <v/>
      </c>
      <c r="AD61" s="320" t="str">
        <f t="shared" si="20"/>
        <v/>
      </c>
      <c r="AE61" s="320" t="str">
        <f t="shared" si="20"/>
        <v/>
      </c>
      <c r="AF61" s="320" t="str">
        <f t="shared" si="20"/>
        <v/>
      </c>
      <c r="AG61" s="320" t="str">
        <f t="shared" si="20"/>
        <v/>
      </c>
      <c r="AH61" s="321" t="str">
        <f t="shared" si="20"/>
        <v/>
      </c>
      <c r="AI61" s="318"/>
      <c r="AJ61" s="711"/>
      <c r="AK61" s="540"/>
      <c r="AL61" s="540"/>
      <c r="AM61" s="540"/>
      <c r="AN61" s="540"/>
      <c r="AO61" s="541"/>
      <c r="AP61" s="322"/>
      <c r="BB61" s="273" t="s">
        <v>619</v>
      </c>
      <c r="BR61" s="377"/>
      <c r="BV61" s="377"/>
      <c r="CI61" s="373">
        <v>14</v>
      </c>
      <c r="CJ61" s="13" t="s">
        <v>454</v>
      </c>
      <c r="CK61" s="201"/>
      <c r="CL61" s="201"/>
      <c r="CM61" s="201" t="str">
        <f t="shared" si="18"/>
        <v/>
      </c>
      <c r="CN61" s="201"/>
      <c r="CO61" s="201"/>
      <c r="CP61" s="201"/>
      <c r="DZ61" s="100"/>
      <c r="EA61" s="100"/>
      <c r="EB61" s="100"/>
    </row>
    <row r="62" spans="2:132" ht="15" customHeight="1" x14ac:dyDescent="0.15">
      <c r="B62" s="506"/>
      <c r="C62" s="589" t="str">
        <f>IF(COUNTIF(K59:AH59,"O")&gt;0,BC62,"")</f>
        <v/>
      </c>
      <c r="D62" s="778"/>
      <c r="E62" s="778"/>
      <c r="F62" s="778"/>
      <c r="G62" s="778"/>
      <c r="H62" s="778"/>
      <c r="I62" s="779"/>
      <c r="J62" s="314"/>
      <c r="K62" s="323"/>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5"/>
      <c r="AI62" s="314"/>
      <c r="AJ62" s="707"/>
      <c r="AK62" s="708"/>
      <c r="AL62" s="708"/>
      <c r="AM62" s="708"/>
      <c r="AN62" s="708"/>
      <c r="AO62" s="709"/>
      <c r="AP62" s="297"/>
      <c r="BB62" s="13" t="s">
        <v>620</v>
      </c>
      <c r="BC62" s="101" t="s">
        <v>621</v>
      </c>
      <c r="BD62"/>
      <c r="BE62"/>
      <c r="BF62"/>
      <c r="BG62"/>
      <c r="BH62"/>
      <c r="BI62"/>
      <c r="BQ62" s="373" t="s">
        <v>893</v>
      </c>
      <c r="BR62" s="373" t="s">
        <v>923</v>
      </c>
      <c r="BS62" s="373" t="s">
        <v>924</v>
      </c>
      <c r="CI62" s="373">
        <v>15</v>
      </c>
      <c r="CJ62" s="13" t="s">
        <v>925</v>
      </c>
      <c r="CK62" s="201"/>
      <c r="CL62" s="201"/>
      <c r="CM62" s="201" t="str">
        <f t="shared" si="18"/>
        <v/>
      </c>
      <c r="CN62" s="201"/>
      <c r="CO62" s="201"/>
      <c r="CP62" s="201"/>
      <c r="DZ62" s="100"/>
      <c r="EA62" s="100"/>
      <c r="EB62" s="100"/>
    </row>
    <row r="63" spans="2:132" ht="12" customHeight="1" x14ac:dyDescent="0.15">
      <c r="B63" s="506"/>
      <c r="C63" s="516"/>
      <c r="D63" s="738"/>
      <c r="E63" s="738"/>
      <c r="F63" s="738"/>
      <c r="G63" s="738"/>
      <c r="H63" s="738"/>
      <c r="I63" s="774"/>
      <c r="J63" s="318"/>
      <c r="K63" s="319" t="str">
        <f>IF(AND(K59&lt;&gt;"",K64&lt;&gt;"X"),$BC$63,"")</f>
        <v/>
      </c>
      <c r="L63" s="320" t="str">
        <f t="shared" ref="L63:AH63" si="21">IF(AND(L59&lt;&gt;"",L64&lt;&gt;"X"),$BC$63,"")</f>
        <v/>
      </c>
      <c r="M63" s="320" t="str">
        <f t="shared" si="21"/>
        <v/>
      </c>
      <c r="N63" s="320" t="str">
        <f t="shared" si="21"/>
        <v/>
      </c>
      <c r="O63" s="320" t="str">
        <f t="shared" si="21"/>
        <v/>
      </c>
      <c r="P63" s="320" t="str">
        <f t="shared" si="21"/>
        <v/>
      </c>
      <c r="Q63" s="320" t="str">
        <f t="shared" si="21"/>
        <v/>
      </c>
      <c r="R63" s="320" t="str">
        <f t="shared" si="21"/>
        <v/>
      </c>
      <c r="S63" s="320" t="str">
        <f t="shared" si="21"/>
        <v/>
      </c>
      <c r="T63" s="320" t="str">
        <f t="shared" si="21"/>
        <v/>
      </c>
      <c r="U63" s="320" t="str">
        <f t="shared" si="21"/>
        <v/>
      </c>
      <c r="V63" s="320" t="str">
        <f t="shared" si="21"/>
        <v/>
      </c>
      <c r="W63" s="320" t="str">
        <f t="shared" si="21"/>
        <v/>
      </c>
      <c r="X63" s="320" t="str">
        <f t="shared" si="21"/>
        <v/>
      </c>
      <c r="Y63" s="320" t="str">
        <f t="shared" si="21"/>
        <v/>
      </c>
      <c r="Z63" s="320" t="str">
        <f t="shared" si="21"/>
        <v/>
      </c>
      <c r="AA63" s="320" t="str">
        <f t="shared" si="21"/>
        <v/>
      </c>
      <c r="AB63" s="320" t="str">
        <f t="shared" si="21"/>
        <v/>
      </c>
      <c r="AC63" s="320" t="str">
        <f t="shared" si="21"/>
        <v/>
      </c>
      <c r="AD63" s="320" t="str">
        <f t="shared" si="21"/>
        <v/>
      </c>
      <c r="AE63" s="320" t="str">
        <f t="shared" si="21"/>
        <v/>
      </c>
      <c r="AF63" s="320" t="str">
        <f t="shared" si="21"/>
        <v/>
      </c>
      <c r="AG63" s="320" t="str">
        <f t="shared" si="21"/>
        <v/>
      </c>
      <c r="AH63" s="321" t="str">
        <f t="shared" si="21"/>
        <v/>
      </c>
      <c r="AI63" s="318"/>
      <c r="AJ63" s="711"/>
      <c r="AK63" s="738"/>
      <c r="AL63" s="738"/>
      <c r="AM63" s="738"/>
      <c r="AN63" s="738"/>
      <c r="AO63" s="739"/>
      <c r="AP63" s="322"/>
      <c r="BB63" s="273" t="s">
        <v>622</v>
      </c>
      <c r="BC63" s="13" t="s">
        <v>620</v>
      </c>
      <c r="CI63" s="373">
        <v>16</v>
      </c>
      <c r="CJ63" s="13" t="s">
        <v>455</v>
      </c>
      <c r="CK63" s="201"/>
      <c r="CL63" s="201"/>
      <c r="CM63" s="201" t="str">
        <f t="shared" si="18"/>
        <v/>
      </c>
      <c r="CN63" s="201"/>
      <c r="CO63" s="201"/>
      <c r="CP63" s="201"/>
      <c r="DZ63" s="100"/>
      <c r="EA63" s="100"/>
      <c r="EB63" s="100"/>
    </row>
    <row r="64" spans="2:132" ht="12" customHeight="1" x14ac:dyDescent="0.15">
      <c r="B64" s="506"/>
      <c r="C64" s="581" t="str">
        <f>IF(COUNTIF(K64:AH64,"XX")&gt;0,$BB$64,IF(COUNTIF(K64:AH64,"XXX")&gt;0,$BC$64,IF(COUNTIF(K64:AH64,"X")&gt;0,$BD$64,"")))</f>
        <v/>
      </c>
      <c r="D64" s="775"/>
      <c r="E64" s="775"/>
      <c r="F64" s="775"/>
      <c r="G64" s="775"/>
      <c r="H64" s="775"/>
      <c r="I64" s="776"/>
      <c r="J64" s="298"/>
      <c r="K64" s="351" t="str">
        <f>IF(OR(AND(K59="O",OR(K32="O",K34="O",K37="O")),AND(バルブ!$R$7="10-",K59="O")),"X",IF(AND(K59="O",OR(K60="",K62="")),"XX",IF(AND(OR(K13=3,K13=5,K13="A",K13="B",K13="C"),OR(K62="A1",K62="B1")),"XXX","")))</f>
        <v/>
      </c>
      <c r="L64" s="351" t="str">
        <f>IF(OR(AND(L59="O",OR(L32="O",L34="O",L37="O")),AND(バルブ!$R$7="10-",L59="O")),"X",IF(AND(L59="O",OR(L60="",L62="")),"XX",IF(AND(OR(L13=3,L13=5,L13="A",L13="B",L13="C"),OR(L62="A1",L62="B1")),"XXX","")))</f>
        <v/>
      </c>
      <c r="M64" s="351" t="str">
        <f>IF(OR(AND(M59="O",OR(M32="O",M34="O",M37="O")),AND(バルブ!$R$7="10-",M59="O")),"X",IF(AND(M59="O",OR(M60="",M62="")),"XX",IF(AND(OR(M13=3,M13=5,M13="A",M13="B",M13="C"),OR(M62="A1",M62="B1")),"XXX","")))</f>
        <v/>
      </c>
      <c r="N64" s="351" t="str">
        <f>IF(OR(AND(N59="O",OR(N32="O",N34="O",N37="O")),AND(バルブ!$R$7="10-",N59="O")),"X",IF(AND(N59="O",OR(N60="",N62="")),"XX",IF(AND(OR(N13=3,N13=5,N13="A",N13="B",N13="C"),OR(N62="A1",N62="B1")),"XXX","")))</f>
        <v/>
      </c>
      <c r="O64" s="351" t="str">
        <f>IF(OR(AND(O59="O",OR(O32="O",O34="O",O37="O")),AND(バルブ!$R$7="10-",O59="O")),"X",IF(AND(O59="O",OR(O60="",O62="")),"XX",IF(AND(OR(O13=3,O13=5,O13="A",O13="B",O13="C"),OR(O62="A1",O62="B1")),"XXX","")))</f>
        <v/>
      </c>
      <c r="P64" s="351" t="str">
        <f>IF(OR(AND(P59="O",OR(P32="O",P34="O",P37="O")),AND(バルブ!$R$7="10-",P59="O")),"X",IF(AND(P59="O",OR(P60="",P62="")),"XX",IF(AND(OR(P13=3,P13=5,P13="A",P13="B",P13="C"),OR(P62="A1",P62="B1")),"XXX","")))</f>
        <v/>
      </c>
      <c r="Q64" s="351" t="str">
        <f>IF(OR(AND(Q59="O",OR(Q32="O",Q34="O",Q37="O")),AND(バルブ!$R$7="10-",Q59="O")),"X",IF(AND(Q59="O",OR(Q60="",Q62="")),"XX",IF(AND(OR(Q13=3,Q13=5,Q13="A",Q13="B",Q13="C"),OR(Q62="A1",Q62="B1")),"XXX","")))</f>
        <v/>
      </c>
      <c r="R64" s="351" t="str">
        <f>IF(OR(AND(R59="O",OR(R32="O",R34="O",R37="O")),AND(バルブ!$R$7="10-",R59="O")),"X",IF(AND(R59="O",OR(R60="",R62="")),"XX",IF(AND(OR(R13=3,R13=5,R13="A",R13="B",R13="C"),OR(R62="A1",R62="B1")),"XXX","")))</f>
        <v/>
      </c>
      <c r="S64" s="351" t="str">
        <f>IF(OR(AND(S59="O",OR(S32="O",S34="O",S37="O")),AND(バルブ!$R$7="10-",S59="O")),"X",IF(AND(S59="O",OR(S60="",S62="")),"XX",IF(AND(OR(S13=3,S13=5,S13="A",S13="B",S13="C"),OR(S62="A1",S62="B1")),"XXX","")))</f>
        <v/>
      </c>
      <c r="T64" s="351" t="str">
        <f>IF(OR(AND(T59="O",OR(T32="O",T34="O",T37="O")),AND(バルブ!$R$7="10-",T59="O")),"X",IF(AND(T59="O",OR(T60="",T62="")),"XX",IF(AND(OR(T13=3,T13=5,T13="A",T13="B",T13="C"),OR(T62="A1",T62="B1")),"XXX","")))</f>
        <v/>
      </c>
      <c r="U64" s="351" t="str">
        <f>IF(OR(AND(U59="O",OR(U32="O",U34="O",U37="O")),AND(バルブ!$R$7="10-",U59="O")),"X",IF(AND(U59="O",OR(U60="",U62="")),"XX",IF(AND(OR(U13=3,U13=5,U13="A",U13="B",U13="C"),OR(U62="A1",U62="B1")),"XXX","")))</f>
        <v/>
      </c>
      <c r="V64" s="351" t="str">
        <f>IF(OR(AND(V59="O",OR(V32="O",V34="O",V37="O")),AND(バルブ!$R$7="10-",V59="O")),"X",IF(AND(V59="O",OR(V60="",V62="")),"XX",IF(AND(OR(V13=3,V13=5,V13="A",V13="B",V13="C"),OR(V62="A1",V62="B1")),"XXX","")))</f>
        <v/>
      </c>
      <c r="W64" s="351" t="str">
        <f>IF(OR(AND(W59="O",OR(W32="O",W34="O",W37="O")),AND(バルブ!$R$7="10-",W59="O")),"X",IF(AND(W59="O",OR(W60="",W62="")),"XX",IF(AND(OR(W13=3,W13=5,W13="A",W13="B",W13="C"),OR(W62="A1",W62="B1")),"XXX","")))</f>
        <v/>
      </c>
      <c r="X64" s="351" t="str">
        <f>IF(OR(AND(X59="O",OR(X32="O",X34="O",X37="O")),AND(バルブ!$R$7="10-",X59="O")),"X",IF(AND(X59="O",OR(X60="",X62="")),"XX",IF(AND(OR(X13=3,X13=5,X13="A",X13="B",X13="C"),OR(X62="A1",X62="B1")),"XXX","")))</f>
        <v/>
      </c>
      <c r="Y64" s="351" t="str">
        <f>IF(OR(AND(Y59="O",OR(Y32="O",Y34="O",Y37="O")),AND(バルブ!$R$7="10-",Y59="O")),"X",IF(AND(Y59="O",OR(Y60="",Y62="")),"XX",IF(AND(OR(Y13=3,Y13=5,Y13="A",Y13="B",Y13="C"),OR(Y62="A1",Y62="B1")),"XXX","")))</f>
        <v/>
      </c>
      <c r="Z64" s="351" t="str">
        <f>IF(OR(AND(Z59="O",OR(Z32="O",Z34="O",Z37="O")),AND(バルブ!$R$7="10-",Z59="O")),"X",IF(AND(Z59="O",OR(Z60="",Z62="")),"XX",IF(AND(OR(Z13=3,Z13=5,Z13="A",Z13="B",Z13="C"),OR(Z62="A1",Z62="B1")),"XXX","")))</f>
        <v/>
      </c>
      <c r="AA64" s="351" t="str">
        <f>IF(OR(AND(AA59="O",OR(AA32="O",AA34="O",AA37="O")),AND(バルブ!$R$7="10-",AA59="O")),"X",IF(AND(AA59="O",OR(AA60="",AA62="")),"XX",IF(AND(OR(AA13=3,AA13=5,AA13="A",AA13="B",AA13="C"),OR(AA62="A1",AA62="B1")),"XXX","")))</f>
        <v/>
      </c>
      <c r="AB64" s="351" t="str">
        <f>IF(OR(AND(AB59="O",OR(AB32="O",AB34="O",AB37="O")),AND(バルブ!$R$7="10-",AB59="O")),"X",IF(AND(AB59="O",OR(AB60="",AB62="")),"XX",IF(AND(OR(AB13=3,AB13=5,AB13="A",AB13="B",AB13="C"),OR(AB62="A1",AB62="B1")),"XXX","")))</f>
        <v/>
      </c>
      <c r="AC64" s="351" t="str">
        <f>IF(OR(AND(AC59="O",OR(AC32="O",AC34="O",AC37="O")),AND(バルブ!$R$7="10-",AC59="O")),"X",IF(AND(AC59="O",OR(AC60="",AC62="")),"XX",IF(AND(OR(AC13=3,AC13=5,AC13="A",AC13="B",AC13="C"),OR(AC62="A1",AC62="B1")),"XXX","")))</f>
        <v/>
      </c>
      <c r="AD64" s="351" t="str">
        <f>IF(OR(AND(AD59="O",OR(AD32="O",AD34="O",AD37="O")),AND(バルブ!$R$7="10-",AD59="O")),"X",IF(AND(AD59="O",OR(AD60="",AD62="")),"XX",IF(AND(OR(AD13=3,AD13=5,AD13="A",AD13="B",AD13="C"),OR(AD62="A1",AD62="B1")),"XXX","")))</f>
        <v/>
      </c>
      <c r="AE64" s="351" t="str">
        <f>IF(OR(AND(AE59="O",OR(AE32="O",AE34="O",AE37="O")),AND(バルブ!$R$7="10-",AE59="O")),"X",IF(AND(AE59="O",OR(AE60="",AE62="")),"XX",IF(AND(OR(AE13=3,AE13=5,AE13="A",AE13="B",AE13="C"),OR(AE62="A1",AE62="B1")),"XXX","")))</f>
        <v/>
      </c>
      <c r="AF64" s="351" t="str">
        <f>IF(OR(AND(AF59="O",OR(AF32="O",AF34="O",AF37="O")),AND(バルブ!$R$7="10-",AF59="O")),"X",IF(AND(AF59="O",OR(AF60="",AF62="")),"XX",IF(AND(OR(AF13=3,AF13=5,AF13="A",AF13="B",AF13="C"),OR(AF62="A1",AF62="B1")),"XXX","")))</f>
        <v/>
      </c>
      <c r="AG64" s="351" t="str">
        <f>IF(OR(AND(AG59="O",OR(AG32="O",AG34="O",AG37="O")),AND(バルブ!$R$7="10-",AG59="O")),"X",IF(AND(AG59="O",OR(AG60="",AG62="")),"XX",IF(AND(OR(AG13=3,AG13=5,AG13="A",AG13="B",AG13="C"),OR(AG62="A1",AG62="B1")),"XXX","")))</f>
        <v/>
      </c>
      <c r="AH64" s="351" t="str">
        <f>IF(OR(AND(AH59="O",OR(AH32="O",AH34="O",AH37="O")),AND(バルブ!$R$7="10-",AH59="O")),"X",IF(AND(AH59="O",OR(AH60="",AH62="")),"XX",IF(AND(OR(AH13=3,AH13=5,AH13="A",AH13="B",AH13="C"),OR(AH62="A1",AH62="B1")),"XXX","")))</f>
        <v/>
      </c>
      <c r="AI64" s="314"/>
      <c r="AJ64" s="717"/>
      <c r="AK64" s="718"/>
      <c r="AL64" s="718"/>
      <c r="AM64" s="718"/>
      <c r="AN64" s="718"/>
      <c r="AO64" s="719"/>
      <c r="AP64" s="300"/>
      <c r="BB64" s="273" t="s">
        <v>623</v>
      </c>
      <c r="BC64" s="273" t="s">
        <v>624</v>
      </c>
      <c r="BD64" s="273" t="s">
        <v>625</v>
      </c>
      <c r="CI64" s="373">
        <v>17</v>
      </c>
      <c r="CJ64" s="13" t="s">
        <v>456</v>
      </c>
      <c r="CK64" s="201"/>
      <c r="CL64" s="201"/>
      <c r="CM64" s="201" t="str">
        <f t="shared" si="18"/>
        <v/>
      </c>
      <c r="CN64" s="201"/>
      <c r="CO64" s="201"/>
      <c r="CP64" s="201"/>
      <c r="DZ64" s="100"/>
      <c r="EA64" s="100"/>
      <c r="EB64" s="100"/>
    </row>
    <row r="65" spans="1:228" ht="12" customHeight="1" x14ac:dyDescent="0.15">
      <c r="B65" s="506"/>
      <c r="C65" s="770" t="str">
        <f>C58</f>
        <v/>
      </c>
      <c r="D65" s="771"/>
      <c r="E65" s="771"/>
      <c r="F65" s="771"/>
      <c r="G65" s="771"/>
      <c r="H65" s="771"/>
      <c r="I65" s="772"/>
      <c r="J65" s="338"/>
      <c r="K65" s="339" t="str">
        <f>K58</f>
        <v/>
      </c>
      <c r="L65" s="340" t="str">
        <f t="shared" ref="L65:AH65" si="22">L58</f>
        <v/>
      </c>
      <c r="M65" s="340" t="str">
        <f t="shared" si="22"/>
        <v/>
      </c>
      <c r="N65" s="340" t="str">
        <f t="shared" si="22"/>
        <v/>
      </c>
      <c r="O65" s="340" t="str">
        <f t="shared" si="22"/>
        <v/>
      </c>
      <c r="P65" s="340" t="str">
        <f t="shared" si="22"/>
        <v/>
      </c>
      <c r="Q65" s="340" t="str">
        <f t="shared" si="22"/>
        <v/>
      </c>
      <c r="R65" s="340" t="str">
        <f t="shared" si="22"/>
        <v/>
      </c>
      <c r="S65" s="340" t="str">
        <f t="shared" si="22"/>
        <v/>
      </c>
      <c r="T65" s="340" t="str">
        <f t="shared" si="22"/>
        <v/>
      </c>
      <c r="U65" s="340" t="str">
        <f t="shared" si="22"/>
        <v/>
      </c>
      <c r="V65" s="340" t="str">
        <f t="shared" si="22"/>
        <v/>
      </c>
      <c r="W65" s="340" t="str">
        <f t="shared" si="22"/>
        <v/>
      </c>
      <c r="X65" s="340" t="str">
        <f t="shared" si="22"/>
        <v/>
      </c>
      <c r="Y65" s="340" t="str">
        <f t="shared" si="22"/>
        <v/>
      </c>
      <c r="Z65" s="340" t="str">
        <f t="shared" si="22"/>
        <v/>
      </c>
      <c r="AA65" s="340" t="str">
        <f t="shared" si="22"/>
        <v/>
      </c>
      <c r="AB65" s="340" t="str">
        <f t="shared" si="22"/>
        <v/>
      </c>
      <c r="AC65" s="340" t="str">
        <f t="shared" si="22"/>
        <v/>
      </c>
      <c r="AD65" s="340" t="str">
        <f t="shared" si="22"/>
        <v/>
      </c>
      <c r="AE65" s="340" t="str">
        <f t="shared" si="22"/>
        <v/>
      </c>
      <c r="AF65" s="340" t="str">
        <f t="shared" si="22"/>
        <v/>
      </c>
      <c r="AG65" s="340" t="str">
        <f t="shared" si="22"/>
        <v/>
      </c>
      <c r="AH65" s="341" t="str">
        <f t="shared" si="22"/>
        <v/>
      </c>
      <c r="AI65" s="338"/>
      <c r="AJ65" s="770" t="str">
        <f>AJ58</f>
        <v/>
      </c>
      <c r="AK65" s="771"/>
      <c r="AL65" s="771"/>
      <c r="AM65" s="771"/>
      <c r="AN65" s="771"/>
      <c r="AO65" s="773"/>
      <c r="AP65" s="342"/>
      <c r="CJ65" s="13"/>
      <c r="CK65" s="201"/>
      <c r="CL65" s="201"/>
      <c r="CM65" s="201"/>
      <c r="CN65" s="201"/>
      <c r="CO65" s="201"/>
      <c r="CP65" s="201"/>
      <c r="DZ65" s="100"/>
      <c r="EA65" s="100"/>
      <c r="EB65" s="100"/>
    </row>
    <row r="66" spans="1:228" ht="15" customHeight="1" x14ac:dyDescent="0.15">
      <c r="B66" s="506"/>
      <c r="C66" s="516" t="s">
        <v>195</v>
      </c>
      <c r="D66" s="517"/>
      <c r="E66" s="517"/>
      <c r="F66" s="517"/>
      <c r="G66" s="517"/>
      <c r="H66" s="517"/>
      <c r="I66" s="518"/>
      <c r="J66" s="372" t="s">
        <v>847</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72" t="s">
        <v>847</v>
      </c>
      <c r="AJ66" s="540" t="s">
        <v>627</v>
      </c>
      <c r="AK66" s="540"/>
      <c r="AL66" s="540"/>
      <c r="AM66" s="540"/>
      <c r="AN66" s="540"/>
      <c r="AO66" s="541"/>
      <c r="AP66" s="329" t="str">
        <f>IF(COUNTA(K66:AH66)=0,"",COUNTA(K66:AH66))</f>
        <v/>
      </c>
      <c r="CI66" s="373">
        <v>18</v>
      </c>
      <c r="CJ66" s="13" t="s">
        <v>926</v>
      </c>
      <c r="CK66" s="201"/>
      <c r="CL66" s="201"/>
      <c r="CM66" s="201" t="str">
        <f t="shared" si="18"/>
        <v/>
      </c>
      <c r="CN66" s="201"/>
      <c r="CO66" s="201"/>
      <c r="CP66" s="201"/>
      <c r="DZ66" s="100"/>
      <c r="EA66" s="100"/>
      <c r="EB66" s="100"/>
    </row>
    <row r="67" spans="1:228" ht="15" customHeight="1" x14ac:dyDescent="0.15">
      <c r="B67" s="506"/>
      <c r="C67" s="516" t="s">
        <v>671</v>
      </c>
      <c r="D67" s="517"/>
      <c r="E67" s="517"/>
      <c r="F67" s="517"/>
      <c r="G67" s="517"/>
      <c r="H67" s="517"/>
      <c r="I67" s="518"/>
      <c r="J67" s="393"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393" t="str">
        <f>IF(AP67="","",IF(OR(AND(OR(ベース!R55="U",ベース!R55="D"),仕様書作成!AP67&gt;0),AND(ベース!$R$55="B",AP67&gt;1),AI92&gt;0),"X",""))</f>
        <v/>
      </c>
      <c r="AJ67" s="540" t="s">
        <v>558</v>
      </c>
      <c r="AK67" s="540"/>
      <c r="AL67" s="540"/>
      <c r="AM67" s="540"/>
      <c r="AN67" s="540"/>
      <c r="AO67" s="541"/>
      <c r="AP67" s="329" t="str">
        <f>IF(COUNTA(K67:AH67)=0,"",COUNTA(K67:AH67))</f>
        <v/>
      </c>
      <c r="CI67" s="373">
        <v>19</v>
      </c>
      <c r="CJ67" s="13" t="s">
        <v>927</v>
      </c>
      <c r="CK67" s="201"/>
      <c r="CL67" s="201"/>
      <c r="CM67" s="201" t="str">
        <f t="shared" si="18"/>
        <v/>
      </c>
      <c r="CN67" s="201"/>
      <c r="CO67" s="201"/>
      <c r="CP67" s="201"/>
      <c r="DZ67" s="100"/>
      <c r="EA67" s="100"/>
      <c r="EB67" s="100"/>
    </row>
    <row r="68" spans="1:228" ht="15" customHeight="1" x14ac:dyDescent="0.15">
      <c r="B68" s="506"/>
      <c r="C68" s="499" t="s">
        <v>196</v>
      </c>
      <c r="D68" s="500"/>
      <c r="E68" s="500"/>
      <c r="F68" s="500"/>
      <c r="G68" s="500"/>
      <c r="H68" s="500"/>
      <c r="I68" s="501"/>
      <c r="J68" s="394" t="str">
        <f>IF(AP68="","",IF(OR(AND(OR(ベース!R55="U",ベース!R55="D"),仕様書作成!AP68&gt;0),AND(ベース!$R$55="B",AP68&gt;2),AI93&gt;0),"X",""))</f>
        <v/>
      </c>
      <c r="K68" s="251"/>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394" t="str">
        <f>IF(AP68="","",IF(OR(AND(OR(ベース!R55="U",ベース!R55="D"),仕様書作成!AP68&gt;0),AND(ベース!$R$55="B",AP68&gt;2),AI93&gt;0),"X",""))</f>
        <v/>
      </c>
      <c r="AJ68" s="576" t="s">
        <v>559</v>
      </c>
      <c r="AK68" s="576"/>
      <c r="AL68" s="576"/>
      <c r="AM68" s="576"/>
      <c r="AN68" s="576"/>
      <c r="AO68" s="577"/>
      <c r="AP68" s="277" t="str">
        <f>IF(COUNTA(K68:AH68)=0,"",COUNTA(K68:AH68)*2)</f>
        <v/>
      </c>
      <c r="CI68" s="373">
        <v>20</v>
      </c>
      <c r="CJ68" s="13" t="s">
        <v>928</v>
      </c>
      <c r="CK68" s="201"/>
      <c r="CL68" s="201"/>
      <c r="CM68" s="201" t="str">
        <f t="shared" si="18"/>
        <v/>
      </c>
      <c r="CN68" s="201"/>
      <c r="CO68" s="201"/>
      <c r="CP68" s="201"/>
      <c r="DZ68" s="100"/>
      <c r="EA68" s="100"/>
      <c r="EB68" s="100"/>
    </row>
    <row r="69" spans="1:228" ht="15" hidden="1" customHeight="1" x14ac:dyDescent="0.15">
      <c r="B69" s="506"/>
      <c r="C69" s="545" t="str">
        <f>IF(ベース!R61="M",仕様書作成!$BB$69,仕様書作成!$BD$69)</f>
        <v>この行は使用しません　→→→</v>
      </c>
      <c r="D69" s="546"/>
      <c r="E69" s="546"/>
      <c r="F69" s="546"/>
      <c r="G69" s="546"/>
      <c r="H69" s="546"/>
      <c r="I69" s="547"/>
      <c r="J69" s="548" t="s">
        <v>626</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548" t="s">
        <v>626</v>
      </c>
      <c r="AJ69" s="571" t="s">
        <v>506</v>
      </c>
      <c r="AK69" s="571"/>
      <c r="AL69" s="571"/>
      <c r="AM69" s="571"/>
      <c r="AN69" s="571"/>
      <c r="AO69" s="572"/>
      <c r="AP69" s="491" t="s">
        <v>626</v>
      </c>
      <c r="BB69" s="273" t="s">
        <v>430</v>
      </c>
      <c r="BC69" s="273" t="s">
        <v>929</v>
      </c>
      <c r="BD69" s="273" t="s">
        <v>431</v>
      </c>
      <c r="CI69" s="373">
        <v>21</v>
      </c>
      <c r="CJ69" s="13" t="s">
        <v>930</v>
      </c>
      <c r="CK69" s="201"/>
      <c r="CL69" s="201"/>
      <c r="CM69" s="201" t="str">
        <f t="shared" si="18"/>
        <v/>
      </c>
      <c r="CN69" s="201"/>
      <c r="CO69" s="201"/>
      <c r="CP69" s="201"/>
      <c r="DZ69" s="100"/>
      <c r="EA69" s="100"/>
      <c r="EB69" s="100"/>
    </row>
    <row r="70" spans="1:228" ht="15" hidden="1" customHeight="1" x14ac:dyDescent="0.15">
      <c r="B70" s="506"/>
      <c r="C70" s="559" t="str">
        <f>IF(COUNTIF(K70:AH70,"X")&gt;0,$BB$70,"")</f>
        <v/>
      </c>
      <c r="D70" s="560"/>
      <c r="E70" s="560"/>
      <c r="F70" s="560"/>
      <c r="G70" s="560"/>
      <c r="H70" s="560"/>
      <c r="I70" s="561"/>
      <c r="J70" s="549"/>
      <c r="K70" s="331"/>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549"/>
      <c r="AJ70" s="573" t="s">
        <v>435</v>
      </c>
      <c r="AK70" s="574"/>
      <c r="AL70" s="574"/>
      <c r="AM70" s="574"/>
      <c r="AN70" s="574"/>
      <c r="AO70" s="575"/>
      <c r="AP70" s="732"/>
      <c r="BB70" s="273" t="s">
        <v>331</v>
      </c>
      <c r="CI70" s="373">
        <v>22</v>
      </c>
      <c r="CJ70" s="13" t="s">
        <v>931</v>
      </c>
      <c r="CK70" s="201"/>
      <c r="CL70" s="201"/>
      <c r="CM70" s="201" t="str">
        <f t="shared" si="18"/>
        <v/>
      </c>
      <c r="CN70" s="201"/>
      <c r="CO70" s="201"/>
      <c r="CP70" s="201"/>
      <c r="DZ70" s="100"/>
      <c r="EA70" s="100"/>
      <c r="EB70" s="100"/>
    </row>
    <row r="71" spans="1:228" ht="12" hidden="1" customHeight="1" x14ac:dyDescent="0.15">
      <c r="B71" s="506"/>
      <c r="C71" s="581" t="str">
        <f>IF(COUNTIF(K71:AH71,"XX")&gt;0,$BD$71,IF(COUNTIF(K71:AH71,"X")&gt;0,$BB$71,""))</f>
        <v/>
      </c>
      <c r="D71" s="582"/>
      <c r="E71" s="582"/>
      <c r="F71" s="582"/>
      <c r="G71" s="582"/>
      <c r="H71" s="582"/>
      <c r="I71" s="583"/>
      <c r="J71" s="330"/>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30"/>
      <c r="AJ71" s="542" t="str">
        <f>IF(COUNTIF(K71:AH71,"X")&gt;0,$BC$71,"")</f>
        <v/>
      </c>
      <c r="AK71" s="543"/>
      <c r="AL71" s="543"/>
      <c r="AM71" s="543"/>
      <c r="AN71" s="543"/>
      <c r="AO71" s="544"/>
      <c r="AP71" s="307"/>
      <c r="BB71" s="273" t="s">
        <v>332</v>
      </c>
      <c r="BC71" s="273" t="s">
        <v>352</v>
      </c>
      <c r="BD71" s="273" t="s">
        <v>428</v>
      </c>
      <c r="CI71" s="373">
        <v>23</v>
      </c>
      <c r="CJ71" s="13" t="s">
        <v>932</v>
      </c>
      <c r="CK71" s="201"/>
      <c r="CL71" s="201"/>
      <c r="CM71" s="201" t="str">
        <f t="shared" si="18"/>
        <v/>
      </c>
      <c r="CN71" s="201"/>
      <c r="CO71" s="201"/>
      <c r="CP71" s="201"/>
      <c r="DZ71" s="100"/>
      <c r="EA71" s="100"/>
      <c r="EB71" s="100"/>
    </row>
    <row r="72" spans="1:228" s="100" customFormat="1" ht="15" hidden="1" customHeight="1" x14ac:dyDescent="0.2">
      <c r="A72" s="200"/>
      <c r="B72" s="506"/>
      <c r="C72" s="545" t="str">
        <f>IF(ベース!$R$61="M",$BB$72,IF(AJ8&lt;&gt;"",$BB$72,$BC$72))</f>
        <v>この行は使用しません　→→→</v>
      </c>
      <c r="D72" s="546"/>
      <c r="E72" s="546"/>
      <c r="F72" s="546"/>
      <c r="G72" s="546"/>
      <c r="H72" s="546"/>
      <c r="I72" s="547"/>
      <c r="J72" s="548" t="s">
        <v>628</v>
      </c>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548" t="s">
        <v>628</v>
      </c>
      <c r="AJ72" s="550" t="str">
        <f>IF(ベース!$R$55="M",$BD$72,IF(AJ8&lt;&gt;"",$BD$72,""))</f>
        <v/>
      </c>
      <c r="AK72" s="551"/>
      <c r="AL72" s="551"/>
      <c r="AM72" s="551"/>
      <c r="AN72" s="551"/>
      <c r="AO72" s="552"/>
      <c r="AP72" s="187"/>
      <c r="AQ72" s="380"/>
      <c r="AR72" s="380"/>
      <c r="AS72" s="380"/>
      <c r="AT72" s="380"/>
      <c r="AU72" s="380"/>
      <c r="AV72" s="380"/>
      <c r="AW72" s="380"/>
      <c r="AX72" s="380"/>
      <c r="AY72" s="373"/>
      <c r="AZ72" s="373"/>
      <c r="BA72" s="373"/>
      <c r="BB72" s="273" t="s">
        <v>434</v>
      </c>
      <c r="BC72" s="273" t="s">
        <v>933</v>
      </c>
      <c r="BD72" s="273" t="s">
        <v>353</v>
      </c>
      <c r="BE72" s="273"/>
      <c r="BF72" s="273"/>
      <c r="BG72" s="373"/>
      <c r="BH72" s="373"/>
      <c r="BI72" s="373"/>
      <c r="BJ72" s="373"/>
      <c r="BK72" s="373"/>
      <c r="BL72" s="373"/>
      <c r="BM72" s="373"/>
      <c r="BN72" s="373"/>
      <c r="BO72" s="373"/>
      <c r="BP72" s="373"/>
      <c r="BQ72" s="373"/>
      <c r="BR72" s="373"/>
      <c r="BS72" s="373"/>
      <c r="BT72" s="373"/>
      <c r="BU72" s="373"/>
      <c r="BV72" s="373"/>
      <c r="BW72" s="373"/>
      <c r="BX72" s="373"/>
      <c r="BY72" s="373"/>
      <c r="BZ72" s="373"/>
      <c r="CA72" s="373"/>
      <c r="CB72" s="373"/>
      <c r="CC72" s="373"/>
      <c r="CD72" s="373"/>
      <c r="CE72" s="373"/>
      <c r="CF72" s="373"/>
      <c r="CG72" s="373"/>
      <c r="CH72" s="373"/>
      <c r="CI72" s="373">
        <v>24</v>
      </c>
      <c r="CJ72" s="13" t="s">
        <v>934</v>
      </c>
      <c r="CK72" s="201"/>
      <c r="CL72" s="201"/>
      <c r="CM72" s="201" t="str">
        <f t="shared" si="18"/>
        <v/>
      </c>
      <c r="CN72" s="201"/>
      <c r="CO72" s="201"/>
      <c r="CP72" s="201"/>
      <c r="CQ72" s="201"/>
      <c r="CR72" s="201"/>
      <c r="CS72" s="201"/>
      <c r="CT72" s="201"/>
      <c r="CU72" s="201"/>
      <c r="CV72" s="201"/>
      <c r="CW72" s="201"/>
      <c r="CX72" s="201"/>
      <c r="CY72" s="201"/>
      <c r="CZ72" s="201"/>
      <c r="DA72" s="201"/>
      <c r="DB72" s="201"/>
      <c r="DC72" s="201"/>
      <c r="DD72" s="201"/>
      <c r="DE72" s="201"/>
      <c r="DF72" s="201"/>
      <c r="DG72" s="201"/>
      <c r="DH72" s="201"/>
      <c r="DI72" s="201"/>
      <c r="DJ72" s="201"/>
      <c r="DK72" s="201"/>
      <c r="DL72" s="201"/>
      <c r="DM72" s="201"/>
      <c r="DN72" s="201"/>
      <c r="DO72" s="201"/>
      <c r="DP72" s="373"/>
      <c r="DQ72" s="373"/>
      <c r="DR72" s="373"/>
      <c r="DS72" s="373"/>
      <c r="DT72" s="373"/>
      <c r="DU72" s="373"/>
      <c r="DV72" s="373"/>
      <c r="DW72" s="373"/>
      <c r="DX72" s="373"/>
      <c r="DY72" s="373"/>
      <c r="EC72" s="200"/>
      <c r="ED72" s="200"/>
      <c r="EE72" s="200"/>
      <c r="EF72" s="200"/>
      <c r="EG72" s="200"/>
      <c r="EH72" s="200"/>
      <c r="EI72" s="200"/>
      <c r="EJ72" s="200"/>
      <c r="EK72" s="200"/>
      <c r="EL72" s="200"/>
      <c r="EM72" s="200"/>
      <c r="EN72" s="200"/>
      <c r="EO72" s="200"/>
      <c r="EP72" s="200"/>
      <c r="EQ72" s="200"/>
      <c r="ER72" s="200"/>
      <c r="ES72" s="200"/>
      <c r="ET72" s="200"/>
      <c r="EU72" s="200"/>
      <c r="EV72" s="200"/>
      <c r="EW72" s="200"/>
      <c r="FQ72" s="200"/>
      <c r="FR72" s="200"/>
      <c r="FS72" s="200"/>
      <c r="FT72" s="200"/>
      <c r="FU72" s="200"/>
      <c r="FV72" s="200"/>
      <c r="FW72" s="200"/>
      <c r="FX72" s="200"/>
      <c r="FY72" s="200"/>
      <c r="FZ72" s="200"/>
      <c r="GA72" s="200"/>
      <c r="GB72" s="200"/>
      <c r="GC72" s="200"/>
      <c r="GD72" s="200"/>
      <c r="GE72" s="200"/>
      <c r="GF72" s="200"/>
      <c r="GG72" s="200"/>
      <c r="GH72" s="200"/>
      <c r="GI72" s="200"/>
      <c r="GJ72" s="200"/>
      <c r="GK72" s="200"/>
      <c r="GL72" s="200"/>
      <c r="GM72" s="200"/>
      <c r="GN72" s="200"/>
      <c r="GO72" s="200"/>
      <c r="GP72" s="200"/>
      <c r="GQ72" s="200"/>
      <c r="GR72" s="200"/>
      <c r="GS72" s="200"/>
      <c r="GT72" s="200"/>
      <c r="GU72" s="200"/>
      <c r="GV72" s="200"/>
      <c r="GW72" s="200"/>
      <c r="GX72" s="200"/>
      <c r="GY72" s="200"/>
      <c r="GZ72" s="200"/>
      <c r="HA72" s="200"/>
      <c r="HB72" s="200"/>
      <c r="HC72" s="200"/>
      <c r="HD72" s="200"/>
      <c r="HE72" s="200"/>
      <c r="HF72" s="200"/>
      <c r="HG72" s="200"/>
      <c r="HH72" s="200"/>
      <c r="HI72" s="200"/>
      <c r="HJ72" s="200"/>
      <c r="HK72" s="200"/>
      <c r="HL72" s="200"/>
      <c r="HM72" s="200"/>
      <c r="HN72" s="200"/>
      <c r="HO72" s="200"/>
      <c r="HP72" s="200"/>
      <c r="HQ72" s="200"/>
      <c r="HR72" s="200"/>
      <c r="HS72" s="200"/>
      <c r="HT72" s="200"/>
    </row>
    <row r="73" spans="1:228" s="100" customFormat="1" ht="15" hidden="1" customHeight="1" x14ac:dyDescent="0.15">
      <c r="A73" s="200"/>
      <c r="B73" s="506"/>
      <c r="C73" s="553"/>
      <c r="D73" s="554"/>
      <c r="E73" s="554"/>
      <c r="F73" s="554"/>
      <c r="G73" s="554"/>
      <c r="H73" s="554"/>
      <c r="I73" s="555"/>
      <c r="J73" s="535"/>
      <c r="K73" s="230" t="str">
        <f t="shared" ref="K73:AH73" si="25">IF(K9="","",IF(AND(K12="O",OR(K69&lt;&gt;"",K70&lt;&gt;"")),$BD$84,IF(AND(K12="O",AND(K69="",K70="")),$BB$84,"")))</f>
        <v/>
      </c>
      <c r="L73" s="230" t="str">
        <f t="shared" si="25"/>
        <v/>
      </c>
      <c r="M73" s="230" t="str">
        <f t="shared" si="25"/>
        <v/>
      </c>
      <c r="N73" s="230" t="str">
        <f t="shared" si="25"/>
        <v/>
      </c>
      <c r="O73" s="230" t="str">
        <f t="shared" si="25"/>
        <v/>
      </c>
      <c r="P73" s="230" t="str">
        <f t="shared" si="25"/>
        <v/>
      </c>
      <c r="Q73" s="230" t="str">
        <f t="shared" si="25"/>
        <v/>
      </c>
      <c r="R73" s="230" t="str">
        <f t="shared" si="25"/>
        <v/>
      </c>
      <c r="S73" s="230" t="str">
        <f t="shared" si="25"/>
        <v/>
      </c>
      <c r="T73" s="230" t="str">
        <f t="shared" si="25"/>
        <v/>
      </c>
      <c r="U73" s="230" t="str">
        <f t="shared" si="25"/>
        <v/>
      </c>
      <c r="V73" s="230" t="str">
        <f t="shared" si="25"/>
        <v/>
      </c>
      <c r="W73" s="230" t="str">
        <f t="shared" si="25"/>
        <v/>
      </c>
      <c r="X73" s="230" t="str">
        <f t="shared" si="25"/>
        <v/>
      </c>
      <c r="Y73" s="230" t="str">
        <f t="shared" si="25"/>
        <v/>
      </c>
      <c r="Z73" s="230" t="str">
        <f t="shared" si="25"/>
        <v/>
      </c>
      <c r="AA73" s="230" t="str">
        <f t="shared" si="25"/>
        <v/>
      </c>
      <c r="AB73" s="230" t="str">
        <f t="shared" si="25"/>
        <v/>
      </c>
      <c r="AC73" s="230" t="str">
        <f t="shared" si="25"/>
        <v/>
      </c>
      <c r="AD73" s="230" t="str">
        <f t="shared" si="25"/>
        <v/>
      </c>
      <c r="AE73" s="230" t="str">
        <f t="shared" si="25"/>
        <v/>
      </c>
      <c r="AF73" s="230" t="str">
        <f t="shared" si="25"/>
        <v/>
      </c>
      <c r="AG73" s="230" t="str">
        <f t="shared" si="25"/>
        <v/>
      </c>
      <c r="AH73" s="230" t="str">
        <f t="shared" si="25"/>
        <v/>
      </c>
      <c r="AI73" s="535"/>
      <c r="AJ73" s="556"/>
      <c r="AK73" s="557"/>
      <c r="AL73" s="557"/>
      <c r="AM73" s="557"/>
      <c r="AN73" s="557"/>
      <c r="AO73" s="558"/>
      <c r="AP73" s="234"/>
      <c r="AQ73" s="381"/>
      <c r="AR73" s="381"/>
      <c r="AS73" s="381"/>
      <c r="AT73" s="381"/>
      <c r="AU73" s="381"/>
      <c r="AV73" s="381"/>
      <c r="AW73" s="381"/>
      <c r="AX73" s="381"/>
      <c r="AY73" s="373"/>
      <c r="AZ73" s="373"/>
      <c r="BA73" s="373"/>
      <c r="BB73" s="273" t="s">
        <v>343</v>
      </c>
      <c r="BC73" s="273" t="s">
        <v>344</v>
      </c>
      <c r="BD73" s="273" t="s">
        <v>345</v>
      </c>
      <c r="BE73" s="273" t="s">
        <v>369</v>
      </c>
      <c r="BF73" s="273"/>
      <c r="BG73" s="373"/>
      <c r="BH73" s="373"/>
      <c r="BI73" s="373"/>
      <c r="BJ73" s="373"/>
      <c r="BK73" s="373"/>
      <c r="BL73" s="373"/>
      <c r="BM73" s="373"/>
      <c r="BN73" s="373"/>
      <c r="BO73" s="373"/>
      <c r="BP73" s="373"/>
      <c r="BQ73" s="373"/>
      <c r="BR73" s="373"/>
      <c r="BS73" s="373"/>
      <c r="BT73" s="373"/>
      <c r="BU73" s="373"/>
      <c r="BV73" s="373"/>
      <c r="BW73" s="373"/>
      <c r="BX73" s="373"/>
      <c r="BY73" s="373"/>
      <c r="BZ73" s="373"/>
      <c r="CA73" s="373"/>
      <c r="CB73" s="373"/>
      <c r="CC73" s="373"/>
      <c r="CD73" s="373"/>
      <c r="CE73" s="373"/>
      <c r="CF73" s="373"/>
      <c r="CG73" s="373"/>
      <c r="CH73" s="373"/>
      <c r="CI73" s="373">
        <v>25</v>
      </c>
      <c r="CJ73" s="13" t="s">
        <v>935</v>
      </c>
      <c r="CK73" s="201"/>
      <c r="CL73" s="201"/>
      <c r="CM73" s="201" t="str">
        <f t="shared" si="18"/>
        <v/>
      </c>
      <c r="CN73" s="201"/>
      <c r="CO73" s="201"/>
      <c r="CP73" s="201"/>
      <c r="CQ73" s="201"/>
      <c r="CR73" s="201"/>
      <c r="CS73" s="201"/>
      <c r="CT73" s="201"/>
      <c r="CU73" s="201"/>
      <c r="CV73" s="201"/>
      <c r="CW73" s="201"/>
      <c r="CX73" s="201"/>
      <c r="CY73" s="201"/>
      <c r="CZ73" s="201"/>
      <c r="DA73" s="201"/>
      <c r="DB73" s="201"/>
      <c r="DC73" s="201"/>
      <c r="DD73" s="201"/>
      <c r="DE73" s="201"/>
      <c r="DF73" s="201"/>
      <c r="DG73" s="201"/>
      <c r="DH73" s="201"/>
      <c r="DI73" s="201"/>
      <c r="DJ73" s="201"/>
      <c r="DK73" s="201"/>
      <c r="DL73" s="201"/>
      <c r="DM73" s="201"/>
      <c r="DN73" s="201"/>
      <c r="DO73" s="201"/>
      <c r="DP73" s="373"/>
      <c r="DQ73" s="373"/>
      <c r="DR73" s="373"/>
      <c r="DS73" s="373"/>
      <c r="DT73" s="373"/>
      <c r="DU73" s="373"/>
      <c r="DV73" s="373"/>
      <c r="DW73" s="373"/>
      <c r="DX73" s="373"/>
      <c r="DY73" s="373"/>
      <c r="EC73" s="200"/>
      <c r="ED73" s="200"/>
      <c r="EE73" s="200"/>
      <c r="EF73" s="200"/>
      <c r="EG73" s="200"/>
      <c r="EH73" s="200"/>
      <c r="EI73" s="200"/>
      <c r="EJ73" s="200"/>
      <c r="EK73" s="200"/>
      <c r="EL73" s="200"/>
      <c r="EM73" s="200"/>
      <c r="EN73" s="200"/>
      <c r="EO73" s="200"/>
      <c r="EP73" s="200"/>
      <c r="EQ73" s="200"/>
      <c r="ER73" s="200"/>
      <c r="ES73" s="200"/>
      <c r="ET73" s="200"/>
      <c r="EU73" s="200"/>
      <c r="EV73" s="200"/>
      <c r="EW73" s="200"/>
      <c r="FQ73" s="200"/>
      <c r="FR73" s="200"/>
      <c r="FS73" s="200"/>
      <c r="FT73" s="200"/>
      <c r="FU73" s="200"/>
      <c r="FV73" s="200"/>
      <c r="FW73" s="200"/>
      <c r="FX73" s="200"/>
      <c r="FY73" s="200"/>
      <c r="FZ73" s="200"/>
      <c r="GA73" s="200"/>
      <c r="GB73" s="200"/>
      <c r="GC73" s="200"/>
      <c r="GD73" s="200"/>
      <c r="GE73" s="200"/>
      <c r="GF73" s="200"/>
      <c r="GG73" s="200"/>
      <c r="GH73" s="200"/>
      <c r="GI73" s="200"/>
      <c r="GJ73" s="200"/>
      <c r="GK73" s="200"/>
      <c r="GL73" s="200"/>
      <c r="GM73" s="200"/>
      <c r="GN73" s="200"/>
      <c r="GO73" s="200"/>
      <c r="GP73" s="200"/>
      <c r="GQ73" s="200"/>
      <c r="GR73" s="200"/>
      <c r="GS73" s="200"/>
      <c r="GT73" s="200"/>
      <c r="GU73" s="200"/>
      <c r="GV73" s="200"/>
      <c r="GW73" s="200"/>
      <c r="GX73" s="200"/>
      <c r="GY73" s="200"/>
      <c r="GZ73" s="200"/>
      <c r="HA73" s="200"/>
      <c r="HB73" s="200"/>
      <c r="HC73" s="200"/>
      <c r="HD73" s="200"/>
      <c r="HE73" s="200"/>
      <c r="HF73" s="200"/>
      <c r="HG73" s="200"/>
      <c r="HH73" s="200"/>
      <c r="HI73" s="200"/>
      <c r="HJ73" s="200"/>
      <c r="HK73" s="200"/>
      <c r="HL73" s="200"/>
      <c r="HM73" s="200"/>
      <c r="HN73" s="200"/>
      <c r="HO73" s="200"/>
      <c r="HP73" s="200"/>
      <c r="HQ73" s="200"/>
      <c r="HR73" s="200"/>
      <c r="HS73" s="200"/>
      <c r="HT73" s="200"/>
    </row>
    <row r="74" spans="1:228" s="100" customFormat="1" ht="15" hidden="1" customHeight="1" x14ac:dyDescent="0.15">
      <c r="A74" s="200"/>
      <c r="B74" s="506"/>
      <c r="C74" s="559" t="str">
        <f>IF(COUNTIF(K74:AH74,"X")&gt;0,$BB$74,"")</f>
        <v/>
      </c>
      <c r="D74" s="560"/>
      <c r="E74" s="560"/>
      <c r="F74" s="560"/>
      <c r="G74" s="560"/>
      <c r="H74" s="560"/>
      <c r="I74" s="561"/>
      <c r="J74" s="549"/>
      <c r="K74" s="233" t="str">
        <f>IF(AND(K73=$BB$84,K72=""),"X",IF(AND(K73=$BD$84,K72&lt;&gt;""),"X",""))</f>
        <v/>
      </c>
      <c r="L74" s="233" t="str">
        <f t="shared" ref="L74:AH74" si="26">IF(AND(L73=$BB$84,L72=""),"X",IF(AND(L73=$BD$84,L72&lt;&gt;""),"X",""))</f>
        <v/>
      </c>
      <c r="M74" s="233" t="str">
        <f t="shared" si="26"/>
        <v/>
      </c>
      <c r="N74" s="233" t="str">
        <f t="shared" si="26"/>
        <v/>
      </c>
      <c r="O74" s="233" t="str">
        <f t="shared" si="26"/>
        <v/>
      </c>
      <c r="P74" s="233" t="str">
        <f t="shared" si="26"/>
        <v/>
      </c>
      <c r="Q74" s="233" t="str">
        <f t="shared" si="26"/>
        <v/>
      </c>
      <c r="R74" s="233" t="str">
        <f t="shared" si="26"/>
        <v/>
      </c>
      <c r="S74" s="233" t="str">
        <f t="shared" si="26"/>
        <v/>
      </c>
      <c r="T74" s="233" t="str">
        <f t="shared" si="26"/>
        <v/>
      </c>
      <c r="U74" s="233" t="str">
        <f t="shared" si="26"/>
        <v/>
      </c>
      <c r="V74" s="233" t="str">
        <f t="shared" si="26"/>
        <v/>
      </c>
      <c r="W74" s="233" t="str">
        <f t="shared" si="26"/>
        <v/>
      </c>
      <c r="X74" s="233" t="str">
        <f t="shared" si="26"/>
        <v/>
      </c>
      <c r="Y74" s="233" t="str">
        <f t="shared" si="26"/>
        <v/>
      </c>
      <c r="Z74" s="233" t="str">
        <f t="shared" si="26"/>
        <v/>
      </c>
      <c r="AA74" s="233" t="str">
        <f t="shared" si="26"/>
        <v/>
      </c>
      <c r="AB74" s="233" t="str">
        <f t="shared" si="26"/>
        <v/>
      </c>
      <c r="AC74" s="233" t="str">
        <f t="shared" si="26"/>
        <v/>
      </c>
      <c r="AD74" s="233" t="str">
        <f t="shared" si="26"/>
        <v/>
      </c>
      <c r="AE74" s="233" t="str">
        <f t="shared" si="26"/>
        <v/>
      </c>
      <c r="AF74" s="233" t="str">
        <f t="shared" si="26"/>
        <v/>
      </c>
      <c r="AG74" s="233" t="str">
        <f t="shared" si="26"/>
        <v/>
      </c>
      <c r="AH74" s="233" t="str">
        <f t="shared" si="26"/>
        <v/>
      </c>
      <c r="AI74" s="549"/>
      <c r="AJ74" s="519" t="str">
        <f>IF(COUNTIF(K74:AH74,"X")&gt;0,$BC$22,"")</f>
        <v/>
      </c>
      <c r="AK74" s="520"/>
      <c r="AL74" s="520"/>
      <c r="AM74" s="520"/>
      <c r="AN74" s="520"/>
      <c r="AO74" s="521"/>
      <c r="AP74" s="329"/>
      <c r="AQ74" s="382"/>
      <c r="AR74" s="382"/>
      <c r="AS74" s="382"/>
      <c r="AT74" s="382"/>
      <c r="AU74" s="382"/>
      <c r="AV74" s="382"/>
      <c r="AW74" s="382"/>
      <c r="AX74" s="382"/>
      <c r="AY74" s="373"/>
      <c r="AZ74" s="373"/>
      <c r="BA74" s="373"/>
      <c r="BB74" s="273" t="s">
        <v>442</v>
      </c>
      <c r="BC74" s="273"/>
      <c r="BD74" s="273"/>
      <c r="BE74" s="273"/>
      <c r="BF74" s="273"/>
      <c r="BG74" s="373"/>
      <c r="BH74" s="373"/>
      <c r="BI74" s="373"/>
      <c r="BJ74" s="373"/>
      <c r="BK74" s="373"/>
      <c r="BL74" s="373"/>
      <c r="BM74" s="373"/>
      <c r="BN74" s="373"/>
      <c r="BO74" s="373"/>
      <c r="BP74" s="373"/>
      <c r="BQ74" s="373"/>
      <c r="BR74" s="373"/>
      <c r="BS74" s="373"/>
      <c r="BT74" s="373"/>
      <c r="BU74" s="373"/>
      <c r="BV74" s="373"/>
      <c r="BW74" s="373"/>
      <c r="BX74" s="373"/>
      <c r="BY74" s="373"/>
      <c r="BZ74" s="373"/>
      <c r="CA74" s="373"/>
      <c r="CB74" s="373"/>
      <c r="CC74" s="373"/>
      <c r="CD74" s="373"/>
      <c r="CE74" s="373"/>
      <c r="CF74" s="373"/>
      <c r="CG74" s="373"/>
      <c r="CH74" s="373"/>
      <c r="CI74" s="373">
        <v>26</v>
      </c>
      <c r="CJ74" s="13" t="s">
        <v>936</v>
      </c>
      <c r="CK74" s="201"/>
      <c r="CL74" s="201"/>
      <c r="CM74" s="201" t="str">
        <f t="shared" si="18"/>
        <v/>
      </c>
      <c r="CN74" s="201"/>
      <c r="CO74" s="201"/>
      <c r="CP74" s="201"/>
      <c r="CQ74" s="201"/>
      <c r="CR74" s="201"/>
      <c r="CS74" s="201"/>
      <c r="CT74" s="201"/>
      <c r="CU74" s="201"/>
      <c r="CV74" s="201"/>
      <c r="CW74" s="201"/>
      <c r="CX74" s="201"/>
      <c r="CY74" s="201"/>
      <c r="CZ74" s="201"/>
      <c r="DA74" s="201"/>
      <c r="DB74" s="201"/>
      <c r="DC74" s="201"/>
      <c r="DD74" s="201"/>
      <c r="DE74" s="201"/>
      <c r="DF74" s="201"/>
      <c r="DG74" s="201"/>
      <c r="DH74" s="201"/>
      <c r="DI74" s="201"/>
      <c r="DJ74" s="201"/>
      <c r="DK74" s="201"/>
      <c r="DL74" s="201"/>
      <c r="DM74" s="201"/>
      <c r="DN74" s="201"/>
      <c r="DO74" s="201"/>
      <c r="DP74" s="373"/>
      <c r="DQ74" s="373"/>
      <c r="DR74" s="373"/>
      <c r="DS74" s="373"/>
      <c r="DT74" s="373"/>
      <c r="DU74" s="373"/>
      <c r="DV74" s="373"/>
      <c r="DW74" s="373"/>
      <c r="DX74" s="373"/>
      <c r="DY74" s="373"/>
      <c r="EC74" s="200"/>
      <c r="ED74" s="200"/>
      <c r="EE74" s="200"/>
      <c r="EF74" s="200"/>
      <c r="EG74" s="200"/>
      <c r="EH74" s="200"/>
      <c r="EI74" s="200"/>
      <c r="EJ74" s="200"/>
      <c r="EK74" s="200"/>
      <c r="EL74" s="200"/>
      <c r="EM74" s="200"/>
      <c r="EN74" s="200"/>
      <c r="EO74" s="200"/>
      <c r="EP74" s="200"/>
      <c r="EQ74" s="200"/>
      <c r="ER74" s="200"/>
      <c r="ES74" s="200"/>
      <c r="ET74" s="200"/>
      <c r="EU74" s="200"/>
      <c r="EV74" s="200"/>
      <c r="EW74" s="200"/>
      <c r="FQ74" s="200"/>
      <c r="FR74" s="200"/>
      <c r="FS74" s="200"/>
      <c r="FT74" s="200"/>
      <c r="FU74" s="200"/>
      <c r="FV74" s="200"/>
      <c r="FW74" s="200"/>
      <c r="FX74" s="200"/>
      <c r="FY74" s="200"/>
      <c r="FZ74" s="200"/>
      <c r="GA74" s="200"/>
      <c r="GB74" s="200"/>
      <c r="GC74" s="200"/>
      <c r="GD74" s="200"/>
      <c r="GE74" s="200"/>
      <c r="GF74" s="200"/>
      <c r="GG74" s="200"/>
      <c r="GH74" s="200"/>
      <c r="GI74" s="200"/>
      <c r="GJ74" s="200"/>
      <c r="GK74" s="200"/>
      <c r="GL74" s="200"/>
      <c r="GM74" s="200"/>
      <c r="GN74" s="200"/>
      <c r="GO74" s="200"/>
      <c r="GP74" s="200"/>
      <c r="GQ74" s="200"/>
      <c r="GR74" s="200"/>
      <c r="GS74" s="200"/>
      <c r="GT74" s="200"/>
      <c r="GU74" s="200"/>
      <c r="GV74" s="200"/>
      <c r="GW74" s="200"/>
      <c r="GX74" s="200"/>
      <c r="GY74" s="200"/>
      <c r="GZ74" s="200"/>
      <c r="HA74" s="200"/>
      <c r="HB74" s="200"/>
      <c r="HC74" s="200"/>
      <c r="HD74" s="200"/>
      <c r="HE74" s="200"/>
      <c r="HF74" s="200"/>
      <c r="HG74" s="200"/>
      <c r="HH74" s="200"/>
      <c r="HI74" s="200"/>
      <c r="HJ74" s="200"/>
      <c r="HK74" s="200"/>
      <c r="HL74" s="200"/>
      <c r="HM74" s="200"/>
      <c r="HN74" s="200"/>
      <c r="HO74" s="200"/>
      <c r="HP74" s="200"/>
      <c r="HQ74" s="200"/>
      <c r="HR74" s="200"/>
      <c r="HS74" s="200"/>
      <c r="HT74" s="200"/>
    </row>
    <row r="75" spans="1:228" s="100" customFormat="1" ht="15" hidden="1" customHeight="1" x14ac:dyDescent="0.15">
      <c r="A75" s="200"/>
      <c r="B75" s="506"/>
      <c r="C75" s="525" t="s">
        <v>418</v>
      </c>
      <c r="D75" s="526"/>
      <c r="E75" s="527"/>
      <c r="F75" s="531" t="s">
        <v>688</v>
      </c>
      <c r="G75" s="532"/>
      <c r="H75" s="532"/>
      <c r="I75" s="533"/>
      <c r="J75" s="534" t="s">
        <v>629</v>
      </c>
      <c r="K75" s="232"/>
      <c r="L75" s="232"/>
      <c r="M75" s="232"/>
      <c r="N75" s="232"/>
      <c r="O75" s="232"/>
      <c r="P75" s="232"/>
      <c r="Q75" s="232"/>
      <c r="R75" s="232"/>
      <c r="S75" s="232"/>
      <c r="T75" s="232"/>
      <c r="U75" s="232"/>
      <c r="V75" s="232"/>
      <c r="W75" s="232"/>
      <c r="X75" s="232"/>
      <c r="Y75" s="232"/>
      <c r="Z75" s="232"/>
      <c r="AA75" s="178"/>
      <c r="AB75" s="178"/>
      <c r="AC75" s="178"/>
      <c r="AD75" s="178"/>
      <c r="AE75" s="178"/>
      <c r="AF75" s="178"/>
      <c r="AG75" s="178"/>
      <c r="AH75" s="178"/>
      <c r="AI75" s="534" t="s">
        <v>629</v>
      </c>
      <c r="AJ75" s="528"/>
      <c r="AK75" s="529"/>
      <c r="AL75" s="529"/>
      <c r="AM75" s="529"/>
      <c r="AN75" s="529"/>
      <c r="AO75" s="530"/>
      <c r="AP75" s="305" t="s">
        <v>629</v>
      </c>
      <c r="AQ75" s="354"/>
      <c r="AR75" s="354"/>
      <c r="AS75" s="354"/>
      <c r="AT75" s="354"/>
      <c r="AU75" s="354"/>
      <c r="AV75" s="354"/>
      <c r="AW75" s="354"/>
      <c r="AX75" s="354"/>
      <c r="AY75" s="373"/>
      <c r="AZ75" s="373"/>
      <c r="BA75" s="373"/>
      <c r="BB75" s="273" t="s">
        <v>937</v>
      </c>
      <c r="BC75" s="273" t="s">
        <v>938</v>
      </c>
      <c r="BD75" s="273" t="s">
        <v>375</v>
      </c>
      <c r="BE75" s="273"/>
      <c r="BF75" s="273"/>
      <c r="BG75" s="373"/>
      <c r="BH75" s="373"/>
      <c r="BI75" s="373"/>
      <c r="BJ75" s="373"/>
      <c r="BK75" s="373"/>
      <c r="BL75" s="373"/>
      <c r="BM75" s="373"/>
      <c r="BN75" s="373"/>
      <c r="BO75" s="373"/>
      <c r="BP75" s="373"/>
      <c r="BQ75" s="373"/>
      <c r="BR75" s="373"/>
      <c r="BS75" s="373"/>
      <c r="BT75" s="373"/>
      <c r="BU75" s="373"/>
      <c r="BV75" s="373"/>
      <c r="BW75" s="373"/>
      <c r="BX75" s="373"/>
      <c r="BY75" s="373"/>
      <c r="BZ75" s="373"/>
      <c r="CA75" s="373"/>
      <c r="CB75" s="373"/>
      <c r="CC75" s="373"/>
      <c r="CD75" s="373"/>
      <c r="CE75" s="373"/>
      <c r="CF75" s="373"/>
      <c r="CG75" s="373"/>
      <c r="CH75" s="373"/>
      <c r="CI75" s="373">
        <v>27</v>
      </c>
      <c r="CJ75" s="13" t="s">
        <v>939</v>
      </c>
      <c r="CK75" s="201"/>
      <c r="CL75" s="201"/>
      <c r="CM75" s="201" t="str">
        <f t="shared" si="18"/>
        <v/>
      </c>
      <c r="CN75" s="201"/>
      <c r="CO75" s="201"/>
      <c r="CP75" s="201"/>
      <c r="CQ75" s="201"/>
      <c r="CR75" s="201"/>
      <c r="CS75" s="201"/>
      <c r="CT75" s="201"/>
      <c r="CU75" s="201"/>
      <c r="CV75" s="201"/>
      <c r="CW75" s="201"/>
      <c r="CX75" s="201"/>
      <c r="CY75" s="201"/>
      <c r="CZ75" s="201"/>
      <c r="DA75" s="201"/>
      <c r="DB75" s="201"/>
      <c r="DC75" s="201"/>
      <c r="DD75" s="201"/>
      <c r="DE75" s="201"/>
      <c r="DF75" s="201"/>
      <c r="DG75" s="201"/>
      <c r="DH75" s="201"/>
      <c r="DI75" s="201"/>
      <c r="DJ75" s="201"/>
      <c r="DK75" s="201"/>
      <c r="DL75" s="201"/>
      <c r="DM75" s="201"/>
      <c r="DN75" s="201"/>
      <c r="DO75" s="201"/>
      <c r="DP75" s="373"/>
      <c r="DQ75" s="373"/>
      <c r="DR75" s="373"/>
      <c r="DS75" s="373"/>
      <c r="DT75" s="373"/>
      <c r="DU75" s="373"/>
      <c r="DV75" s="373"/>
      <c r="DW75" s="373"/>
      <c r="DX75" s="373"/>
      <c r="DY75" s="373"/>
      <c r="EC75" s="200"/>
      <c r="ED75" s="200"/>
      <c r="EE75" s="200"/>
      <c r="EF75" s="200"/>
      <c r="EG75" s="200"/>
      <c r="EH75" s="200"/>
      <c r="EI75" s="200"/>
      <c r="EJ75" s="200"/>
      <c r="EK75" s="200"/>
      <c r="EL75" s="200"/>
      <c r="EM75" s="200"/>
      <c r="EN75" s="200"/>
      <c r="EO75" s="200"/>
      <c r="EP75" s="200"/>
      <c r="EQ75" s="200"/>
      <c r="ER75" s="200"/>
      <c r="ES75" s="200"/>
      <c r="ET75" s="200"/>
      <c r="EU75" s="200"/>
      <c r="EV75" s="200"/>
      <c r="EW75" s="200"/>
      <c r="FQ75" s="200"/>
      <c r="FR75" s="200"/>
      <c r="FS75" s="200"/>
      <c r="FT75" s="200"/>
      <c r="FU75" s="200"/>
      <c r="FV75" s="200"/>
      <c r="FW75" s="200"/>
      <c r="FX75" s="200"/>
      <c r="FY75" s="200"/>
      <c r="FZ75" s="200"/>
      <c r="GA75" s="200"/>
      <c r="GB75" s="200"/>
      <c r="GC75" s="200"/>
      <c r="GD75" s="200"/>
      <c r="GE75" s="200"/>
      <c r="GF75" s="200"/>
      <c r="GG75" s="200"/>
      <c r="GH75" s="200"/>
      <c r="GI75" s="200"/>
      <c r="GJ75" s="200"/>
      <c r="GK75" s="200"/>
      <c r="GL75" s="200"/>
      <c r="GM75" s="200"/>
      <c r="GN75" s="200"/>
      <c r="GO75" s="200"/>
      <c r="GP75" s="200"/>
      <c r="GQ75" s="200"/>
      <c r="GR75" s="200"/>
      <c r="GS75" s="200"/>
      <c r="GT75" s="200"/>
      <c r="GU75" s="200"/>
      <c r="GV75" s="200"/>
      <c r="GW75" s="200"/>
      <c r="GX75" s="200"/>
      <c r="GY75" s="200"/>
      <c r="GZ75" s="200"/>
      <c r="HA75" s="200"/>
      <c r="HB75" s="200"/>
      <c r="HC75" s="200"/>
      <c r="HD75" s="200"/>
      <c r="HE75" s="200"/>
      <c r="HF75" s="200"/>
      <c r="HG75" s="200"/>
      <c r="HH75" s="200"/>
      <c r="HI75" s="200"/>
      <c r="HJ75" s="200"/>
      <c r="HK75" s="200"/>
      <c r="HL75" s="200"/>
      <c r="HM75" s="200"/>
      <c r="HN75" s="200"/>
      <c r="HO75" s="200"/>
      <c r="HP75" s="200"/>
      <c r="HQ75" s="200"/>
      <c r="HR75" s="200"/>
      <c r="HS75" s="200"/>
      <c r="HT75" s="200"/>
    </row>
    <row r="76" spans="1:228" s="100" customFormat="1" ht="12" hidden="1" customHeight="1" x14ac:dyDescent="0.15">
      <c r="B76" s="506"/>
      <c r="C76" s="528"/>
      <c r="D76" s="529"/>
      <c r="E76" s="530"/>
      <c r="F76" s="531" t="s">
        <v>689</v>
      </c>
      <c r="G76" s="532"/>
      <c r="H76" s="532"/>
      <c r="I76" s="533"/>
      <c r="J76" s="535"/>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535"/>
      <c r="AJ76" s="537"/>
      <c r="AK76" s="538"/>
      <c r="AL76" s="538"/>
      <c r="AM76" s="538"/>
      <c r="AN76" s="538"/>
      <c r="AO76" s="539"/>
      <c r="AP76" s="303" t="s">
        <v>629</v>
      </c>
      <c r="AQ76" s="354"/>
      <c r="AR76" s="354"/>
      <c r="AS76" s="354"/>
      <c r="AT76" s="354"/>
      <c r="AU76" s="354"/>
      <c r="AV76" s="354"/>
      <c r="AW76" s="354"/>
      <c r="AX76" s="354"/>
      <c r="AY76" s="373"/>
      <c r="AZ76" s="373"/>
      <c r="BA76" s="373"/>
      <c r="BB76" s="273" t="s">
        <v>354</v>
      </c>
      <c r="BC76" s="273" t="s">
        <v>355</v>
      </c>
      <c r="BD76" s="273" t="s">
        <v>356</v>
      </c>
      <c r="BE76" s="273" t="s">
        <v>357</v>
      </c>
      <c r="BF76" s="273"/>
      <c r="BG76" s="373"/>
      <c r="BH76" s="373"/>
      <c r="BI76" s="373"/>
      <c r="BJ76" s="373"/>
      <c r="BK76" s="373"/>
      <c r="BL76" s="373"/>
      <c r="BM76" s="373"/>
      <c r="BN76" s="373"/>
      <c r="BO76" s="373"/>
      <c r="BP76" s="373"/>
      <c r="BQ76" s="373"/>
      <c r="BR76" s="373"/>
      <c r="BS76" s="373"/>
      <c r="BT76" s="373"/>
      <c r="BU76" s="373"/>
      <c r="BV76" s="373"/>
      <c r="BW76" s="373"/>
      <c r="BX76" s="373"/>
      <c r="BY76" s="373"/>
      <c r="BZ76" s="373"/>
      <c r="CA76" s="373"/>
      <c r="CB76" s="373"/>
      <c r="CC76" s="373"/>
      <c r="CD76" s="373"/>
      <c r="CE76" s="373"/>
      <c r="CF76" s="373"/>
      <c r="CG76" s="373"/>
      <c r="CH76" s="373"/>
      <c r="CI76" s="373">
        <v>28</v>
      </c>
      <c r="CJ76" s="13" t="s">
        <v>457</v>
      </c>
      <c r="CK76" s="201"/>
      <c r="CL76" s="201"/>
      <c r="CM76" s="201" t="str">
        <f t="shared" si="18"/>
        <v/>
      </c>
      <c r="CN76" s="201"/>
      <c r="CO76" s="201"/>
      <c r="CP76" s="201"/>
      <c r="CQ76" s="201"/>
      <c r="CR76" s="201"/>
      <c r="CS76" s="201"/>
      <c r="CT76" s="201"/>
      <c r="CU76" s="201"/>
      <c r="CV76" s="201"/>
      <c r="CW76" s="201"/>
      <c r="CX76" s="201"/>
      <c r="CY76" s="201"/>
      <c r="CZ76" s="201"/>
      <c r="DA76" s="201"/>
      <c r="DB76" s="201"/>
      <c r="DC76" s="201"/>
      <c r="DD76" s="201"/>
      <c r="DE76" s="201"/>
      <c r="DF76" s="201"/>
      <c r="DG76" s="201"/>
      <c r="DH76" s="201"/>
      <c r="DI76" s="201"/>
      <c r="DJ76" s="201"/>
      <c r="DK76" s="201"/>
      <c r="DL76" s="201"/>
      <c r="DM76" s="201"/>
      <c r="DN76" s="201"/>
      <c r="DO76" s="201"/>
      <c r="DP76" s="373"/>
      <c r="DQ76" s="373"/>
      <c r="DR76" s="373"/>
      <c r="DS76" s="373"/>
      <c r="DT76" s="373"/>
      <c r="DU76" s="373"/>
      <c r="DV76" s="373"/>
      <c r="DW76" s="373"/>
      <c r="DX76" s="373"/>
      <c r="DY76" s="373"/>
      <c r="EC76" s="200"/>
      <c r="ED76" s="200"/>
      <c r="EE76" s="200"/>
      <c r="EF76" s="200"/>
      <c r="EG76" s="200"/>
      <c r="EH76" s="200"/>
      <c r="EI76" s="200"/>
      <c r="EJ76" s="200"/>
      <c r="EK76" s="200"/>
      <c r="EL76" s="200"/>
      <c r="EM76" s="200"/>
      <c r="EN76" s="200"/>
      <c r="EO76" s="200"/>
      <c r="EP76" s="200"/>
      <c r="EQ76" s="200"/>
      <c r="ER76" s="200"/>
      <c r="ES76" s="200"/>
      <c r="ET76" s="200"/>
      <c r="EU76" s="200"/>
      <c r="EV76" s="200"/>
      <c r="EW76" s="200"/>
      <c r="FQ76" s="200"/>
      <c r="FR76" s="200"/>
      <c r="FS76" s="200"/>
      <c r="FT76" s="200"/>
      <c r="FU76" s="200"/>
      <c r="FV76" s="200"/>
      <c r="FW76" s="200"/>
      <c r="FX76" s="200"/>
      <c r="FY76" s="200"/>
      <c r="FZ76" s="200"/>
      <c r="GA76" s="200"/>
      <c r="GB76" s="200"/>
      <c r="GC76" s="200"/>
      <c r="GD76" s="200"/>
      <c r="GE76" s="200"/>
      <c r="GF76" s="200"/>
      <c r="GG76" s="200"/>
      <c r="GH76" s="200"/>
      <c r="GI76" s="200"/>
      <c r="GJ76" s="200"/>
      <c r="GK76" s="200"/>
      <c r="GL76" s="200"/>
      <c r="GM76" s="200"/>
      <c r="GN76" s="200"/>
      <c r="GO76" s="200"/>
      <c r="GP76" s="200"/>
      <c r="GQ76" s="200"/>
      <c r="GR76" s="200"/>
      <c r="GS76" s="200"/>
      <c r="GT76" s="200"/>
      <c r="GU76" s="200"/>
      <c r="GV76" s="200"/>
      <c r="GW76" s="200"/>
      <c r="GX76" s="200"/>
      <c r="GY76" s="200"/>
      <c r="GZ76" s="200"/>
      <c r="HA76" s="200"/>
      <c r="HB76" s="200"/>
      <c r="HC76" s="200"/>
      <c r="HD76" s="200"/>
      <c r="HE76" s="200"/>
      <c r="HF76" s="200"/>
      <c r="HG76" s="200"/>
      <c r="HH76" s="200"/>
      <c r="HI76" s="200"/>
      <c r="HJ76" s="200"/>
      <c r="HK76" s="200"/>
      <c r="HL76" s="200"/>
      <c r="HM76" s="200"/>
      <c r="HN76" s="200"/>
      <c r="HO76" s="200"/>
      <c r="HP76" s="200"/>
      <c r="HQ76" s="200"/>
      <c r="HR76" s="200"/>
      <c r="HS76" s="200"/>
      <c r="HT76" s="200"/>
    </row>
    <row r="77" spans="1:228" s="100" customFormat="1" ht="12" hidden="1" customHeight="1" x14ac:dyDescent="0.15">
      <c r="B77" s="507"/>
      <c r="C77" s="581" t="str">
        <f>IF(COUNTIF(K77:AH77,"X")&gt;0,$BB$77,"")</f>
        <v/>
      </c>
      <c r="D77" s="582"/>
      <c r="E77" s="582"/>
      <c r="F77" s="582"/>
      <c r="G77" s="582"/>
      <c r="H77" s="582"/>
      <c r="I77" s="583"/>
      <c r="J77" s="536"/>
      <c r="K77" s="217" t="str">
        <f>IF(AND(K72="",OR(K75&lt;&gt;"",K76&lt;&gt;"")),"X","")</f>
        <v/>
      </c>
      <c r="L77" s="217" t="str">
        <f t="shared" ref="L77:AH77" si="27">IF(AND(L72="",OR(L75&lt;&gt;"",L76&lt;&gt;"")),"X","")</f>
        <v/>
      </c>
      <c r="M77" s="217" t="str">
        <f t="shared" si="27"/>
        <v/>
      </c>
      <c r="N77" s="217" t="str">
        <f t="shared" si="27"/>
        <v/>
      </c>
      <c r="O77" s="217" t="str">
        <f t="shared" si="27"/>
        <v/>
      </c>
      <c r="P77" s="217" t="str">
        <f t="shared" si="27"/>
        <v/>
      </c>
      <c r="Q77" s="217" t="str">
        <f t="shared" si="27"/>
        <v/>
      </c>
      <c r="R77" s="217" t="str">
        <f t="shared" si="27"/>
        <v/>
      </c>
      <c r="S77" s="217" t="str">
        <f t="shared" si="27"/>
        <v/>
      </c>
      <c r="T77" s="217" t="str">
        <f t="shared" si="27"/>
        <v/>
      </c>
      <c r="U77" s="217" t="str">
        <f t="shared" si="27"/>
        <v/>
      </c>
      <c r="V77" s="217" t="str">
        <f t="shared" si="27"/>
        <v/>
      </c>
      <c r="W77" s="217" t="str">
        <f t="shared" si="27"/>
        <v/>
      </c>
      <c r="X77" s="217" t="str">
        <f t="shared" si="27"/>
        <v/>
      </c>
      <c r="Y77" s="217" t="str">
        <f t="shared" si="27"/>
        <v/>
      </c>
      <c r="Z77" s="217" t="str">
        <f t="shared" si="27"/>
        <v/>
      </c>
      <c r="AA77" s="217" t="str">
        <f t="shared" si="27"/>
        <v/>
      </c>
      <c r="AB77" s="217" t="str">
        <f t="shared" si="27"/>
        <v/>
      </c>
      <c r="AC77" s="217" t="str">
        <f t="shared" si="27"/>
        <v/>
      </c>
      <c r="AD77" s="217" t="str">
        <f t="shared" si="27"/>
        <v/>
      </c>
      <c r="AE77" s="217" t="str">
        <f t="shared" si="27"/>
        <v/>
      </c>
      <c r="AF77" s="217" t="str">
        <f t="shared" si="27"/>
        <v/>
      </c>
      <c r="AG77" s="217" t="str">
        <f t="shared" si="27"/>
        <v/>
      </c>
      <c r="AH77" s="217" t="str">
        <f t="shared" si="27"/>
        <v/>
      </c>
      <c r="AI77" s="536"/>
      <c r="AJ77" s="522"/>
      <c r="AK77" s="523"/>
      <c r="AL77" s="523"/>
      <c r="AM77" s="523"/>
      <c r="AN77" s="523"/>
      <c r="AO77" s="524"/>
      <c r="AP77" s="332"/>
      <c r="AQ77" s="354"/>
      <c r="AR77" s="354"/>
      <c r="AS77" s="354"/>
      <c r="AT77" s="354"/>
      <c r="AU77" s="354"/>
      <c r="AV77" s="354"/>
      <c r="AW77" s="354"/>
      <c r="AX77" s="354"/>
      <c r="AY77" s="373"/>
      <c r="AZ77" s="373"/>
      <c r="BA77" s="373"/>
      <c r="BB77" s="273" t="s">
        <v>630</v>
      </c>
      <c r="BC77" s="273"/>
      <c r="BD77" s="273"/>
      <c r="BE77" s="273"/>
      <c r="BF77" s="273"/>
      <c r="BG77" s="373"/>
      <c r="BH77" s="373"/>
      <c r="BI77" s="373"/>
      <c r="BJ77" s="373"/>
      <c r="BK77" s="373"/>
      <c r="BL77" s="373"/>
      <c r="BM77" s="373"/>
      <c r="BN77" s="373"/>
      <c r="BO77" s="373"/>
      <c r="BP77" s="373"/>
      <c r="BQ77" s="373"/>
      <c r="BR77" s="373"/>
      <c r="BS77" s="373"/>
      <c r="BT77" s="373"/>
      <c r="BU77" s="373"/>
      <c r="BV77" s="373"/>
      <c r="BW77" s="373"/>
      <c r="BX77" s="373"/>
      <c r="BY77" s="373"/>
      <c r="BZ77" s="373"/>
      <c r="CA77" s="373"/>
      <c r="CB77" s="373"/>
      <c r="CC77" s="373"/>
      <c r="CD77" s="373"/>
      <c r="CE77" s="373"/>
      <c r="CF77" s="373"/>
      <c r="CG77" s="373"/>
      <c r="CH77" s="373"/>
      <c r="CI77" s="373">
        <v>29</v>
      </c>
      <c r="CJ77" s="13" t="s">
        <v>458</v>
      </c>
      <c r="CK77" s="201"/>
      <c r="CL77" s="201"/>
      <c r="CM77" s="201" t="str">
        <f t="shared" si="18"/>
        <v/>
      </c>
      <c r="CN77" s="201"/>
      <c r="CO77" s="201"/>
      <c r="CP77" s="201"/>
      <c r="CQ77" s="201"/>
      <c r="CR77" s="201"/>
      <c r="CS77" s="201"/>
      <c r="CT77" s="201"/>
      <c r="CU77" s="201"/>
      <c r="CV77" s="201"/>
      <c r="CW77" s="201"/>
      <c r="CX77" s="201"/>
      <c r="CY77" s="201"/>
      <c r="CZ77" s="201"/>
      <c r="DA77" s="201"/>
      <c r="DB77" s="201"/>
      <c r="DC77" s="201"/>
      <c r="DD77" s="201"/>
      <c r="DE77" s="201"/>
      <c r="DF77" s="201"/>
      <c r="DG77" s="201"/>
      <c r="DH77" s="201"/>
      <c r="DI77" s="201"/>
      <c r="DJ77" s="201"/>
      <c r="DK77" s="201"/>
      <c r="DL77" s="201"/>
      <c r="DM77" s="201"/>
      <c r="DN77" s="201"/>
      <c r="DO77" s="201"/>
      <c r="DP77" s="373"/>
      <c r="DQ77" s="373"/>
      <c r="DR77" s="373"/>
      <c r="DS77" s="373"/>
      <c r="DT77" s="373"/>
      <c r="DU77" s="373"/>
      <c r="DV77" s="373"/>
      <c r="DW77" s="373"/>
      <c r="DX77" s="373"/>
      <c r="DY77" s="373"/>
      <c r="EC77" s="200"/>
      <c r="ED77" s="200"/>
      <c r="EE77" s="200"/>
      <c r="EF77" s="200"/>
      <c r="EG77" s="200"/>
      <c r="EH77" s="200"/>
      <c r="EI77" s="200"/>
      <c r="EJ77" s="200"/>
      <c r="EK77" s="200"/>
      <c r="EL77" s="200"/>
      <c r="EM77" s="200"/>
      <c r="EN77" s="200"/>
      <c r="EO77" s="200"/>
      <c r="EP77" s="200"/>
      <c r="EQ77" s="200"/>
      <c r="ER77" s="200"/>
      <c r="ES77" s="200"/>
      <c r="ET77" s="200"/>
      <c r="EU77" s="200"/>
      <c r="EV77" s="200"/>
      <c r="EW77" s="200"/>
      <c r="FQ77" s="200"/>
      <c r="FR77" s="200"/>
      <c r="FS77" s="200"/>
      <c r="FT77" s="200"/>
      <c r="FU77" s="200"/>
      <c r="FV77" s="200"/>
      <c r="FW77" s="200"/>
      <c r="FX77" s="200"/>
      <c r="FY77" s="200"/>
      <c r="FZ77" s="200"/>
      <c r="GA77" s="200"/>
      <c r="GB77" s="200"/>
      <c r="GC77" s="200"/>
      <c r="GD77" s="200"/>
      <c r="GE77" s="200"/>
      <c r="GF77" s="200"/>
      <c r="GG77" s="200"/>
      <c r="GH77" s="200"/>
      <c r="GI77" s="200"/>
      <c r="GJ77" s="200"/>
      <c r="GK77" s="200"/>
      <c r="GL77" s="200"/>
      <c r="GM77" s="200"/>
      <c r="GN77" s="200"/>
      <c r="GO77" s="200"/>
      <c r="GP77" s="200"/>
      <c r="GQ77" s="200"/>
      <c r="GR77" s="200"/>
      <c r="GS77" s="200"/>
      <c r="GT77" s="200"/>
      <c r="GU77" s="200"/>
      <c r="GV77" s="200"/>
      <c r="GW77" s="200"/>
      <c r="GX77" s="200"/>
      <c r="GY77" s="200"/>
      <c r="GZ77" s="200"/>
      <c r="HA77" s="200"/>
      <c r="HB77" s="200"/>
      <c r="HC77" s="200"/>
      <c r="HD77" s="200"/>
      <c r="HE77" s="200"/>
      <c r="HF77" s="200"/>
      <c r="HG77" s="200"/>
      <c r="HH77" s="200"/>
      <c r="HI77" s="200"/>
      <c r="HJ77" s="200"/>
      <c r="HK77" s="200"/>
      <c r="HL77" s="200"/>
      <c r="HM77" s="200"/>
      <c r="HN77" s="200"/>
      <c r="HO77" s="200"/>
      <c r="HP77" s="200"/>
      <c r="HQ77" s="200"/>
      <c r="HR77" s="200"/>
      <c r="HS77" s="200"/>
      <c r="HT77" s="200"/>
    </row>
    <row r="78" spans="1:228" s="100" customFormat="1" ht="15" customHeight="1" x14ac:dyDescent="0.15">
      <c r="B78" s="505" t="s">
        <v>197</v>
      </c>
      <c r="C78" s="516" t="s">
        <v>198</v>
      </c>
      <c r="D78" s="517"/>
      <c r="E78" s="517"/>
      <c r="F78" s="517"/>
      <c r="G78" s="517"/>
      <c r="H78" s="517"/>
      <c r="I78" s="518"/>
      <c r="J78" s="229"/>
      <c r="K78" s="253" t="str">
        <f>IF(ベース!$R$46="U",$BB$76,IF(ベース!$R$46="D",$BC$76,""))</f>
        <v/>
      </c>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52" t="str">
        <f>IF(ベース!$R$46="D",$BD$76,IF(ベース!$R$46="U",$BE$76,""))</f>
        <v/>
      </c>
      <c r="AI78" s="229"/>
      <c r="AJ78" s="496"/>
      <c r="AK78" s="497"/>
      <c r="AL78" s="497"/>
      <c r="AM78" s="497"/>
      <c r="AN78" s="497"/>
      <c r="AO78" s="498"/>
      <c r="AP78" s="305" t="s">
        <v>629</v>
      </c>
      <c r="AQ78" s="354"/>
      <c r="AR78" s="354"/>
      <c r="AS78" s="354"/>
      <c r="AT78" s="354"/>
      <c r="AU78" s="354"/>
      <c r="AV78" s="354"/>
      <c r="AW78" s="354"/>
      <c r="AX78" s="354"/>
      <c r="AY78" s="373"/>
      <c r="AZ78" s="373"/>
      <c r="BA78" s="373"/>
      <c r="BB78" s="273" t="s">
        <v>354</v>
      </c>
      <c r="BC78" s="273" t="s">
        <v>358</v>
      </c>
      <c r="BD78" s="273" t="s">
        <v>356</v>
      </c>
      <c r="BE78" s="273" t="s">
        <v>359</v>
      </c>
      <c r="BF78" s="273"/>
      <c r="BG78" s="373"/>
      <c r="BH78" s="373"/>
      <c r="BI78" s="373"/>
      <c r="BJ78" s="373"/>
      <c r="BK78" s="373"/>
      <c r="BL78" s="373"/>
      <c r="BM78" s="373"/>
      <c r="BN78" s="373"/>
      <c r="BO78" s="373"/>
      <c r="BP78" s="373"/>
      <c r="BQ78" s="373"/>
      <c r="BR78" s="373"/>
      <c r="BS78" s="373"/>
      <c r="BT78" s="373"/>
      <c r="BU78" s="373"/>
      <c r="BV78" s="373"/>
      <c r="BW78" s="373"/>
      <c r="BX78" s="373"/>
      <c r="BY78" s="373"/>
      <c r="BZ78" s="373"/>
      <c r="CA78" s="373"/>
      <c r="CB78" s="373"/>
      <c r="CC78" s="373"/>
      <c r="CD78" s="373"/>
      <c r="CE78" s="373"/>
      <c r="CF78" s="373"/>
      <c r="CG78" s="373"/>
      <c r="CH78" s="373"/>
      <c r="CI78" s="373">
        <v>30</v>
      </c>
      <c r="CJ78" s="13" t="s">
        <v>940</v>
      </c>
      <c r="CK78" s="201"/>
      <c r="CL78" s="201"/>
      <c r="CM78" s="201" t="str">
        <f t="shared" si="18"/>
        <v/>
      </c>
      <c r="CN78" s="201"/>
      <c r="CO78" s="201"/>
      <c r="CP78" s="201"/>
      <c r="CQ78" s="201"/>
      <c r="CR78" s="201"/>
      <c r="CS78" s="201"/>
      <c r="CT78" s="201"/>
      <c r="CU78" s="201"/>
      <c r="CV78" s="201"/>
      <c r="CW78" s="201"/>
      <c r="CX78" s="201"/>
      <c r="CY78" s="201"/>
      <c r="CZ78" s="201"/>
      <c r="DA78" s="201"/>
      <c r="DB78" s="201"/>
      <c r="DC78" s="201"/>
      <c r="DD78" s="201"/>
      <c r="DE78" s="201"/>
      <c r="DF78" s="201"/>
      <c r="DG78" s="201"/>
      <c r="DH78" s="201"/>
      <c r="DI78" s="201"/>
      <c r="DJ78" s="201"/>
      <c r="DK78" s="201"/>
      <c r="DL78" s="201"/>
      <c r="DM78" s="201"/>
      <c r="DN78" s="201"/>
      <c r="DO78" s="201"/>
      <c r="DP78" s="373"/>
      <c r="DQ78" s="373"/>
      <c r="DR78" s="373"/>
      <c r="DS78" s="373"/>
      <c r="DT78" s="373"/>
      <c r="DU78" s="373"/>
      <c r="DV78" s="373"/>
      <c r="DW78" s="373"/>
      <c r="DX78" s="373"/>
      <c r="DY78" s="373"/>
      <c r="EC78" s="200"/>
      <c r="ED78" s="200"/>
      <c r="EE78" s="200"/>
      <c r="EF78" s="200"/>
      <c r="EG78" s="200"/>
      <c r="EH78" s="200"/>
      <c r="EI78" s="200"/>
      <c r="EJ78" s="200"/>
      <c r="EK78" s="200"/>
      <c r="EL78" s="200"/>
      <c r="EM78" s="200"/>
      <c r="EN78" s="200"/>
      <c r="EO78" s="200"/>
      <c r="EP78" s="200"/>
      <c r="EQ78" s="200"/>
      <c r="ER78" s="200"/>
      <c r="ES78" s="200"/>
    </row>
    <row r="79" spans="1:228" s="100" customFormat="1" ht="15" customHeight="1" x14ac:dyDescent="0.15">
      <c r="B79" s="506"/>
      <c r="C79" s="493" t="s">
        <v>199</v>
      </c>
      <c r="D79" s="494"/>
      <c r="E79" s="494"/>
      <c r="F79" s="494"/>
      <c r="G79" s="494"/>
      <c r="H79" s="494"/>
      <c r="I79" s="495"/>
      <c r="J79" s="263"/>
      <c r="K79" s="253" t="str">
        <f>IF(ベース!$R$46="U",$BB$78,IF(ベース!$R$49="S",$BB$78,IF(ベース!$R$46="D",$BC$78,"")))</f>
        <v/>
      </c>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52" t="str">
        <f>IF(ベース!$R$46="D",$BD$78,IF(ベース!$R$49="S",$BD$78,IF(ベース!$R$46="U",$BE$78,"")))</f>
        <v/>
      </c>
      <c r="AI79" s="171"/>
      <c r="AJ79" s="496"/>
      <c r="AK79" s="497"/>
      <c r="AL79" s="497"/>
      <c r="AM79" s="497"/>
      <c r="AN79" s="497"/>
      <c r="AO79" s="498"/>
      <c r="AP79" s="303" t="s">
        <v>629</v>
      </c>
      <c r="AQ79" s="373"/>
      <c r="AR79" s="373"/>
      <c r="AS79" s="373"/>
      <c r="AT79" s="373"/>
      <c r="AU79" s="373"/>
      <c r="AV79" s="373"/>
      <c r="AW79" s="373"/>
      <c r="AX79" s="373"/>
      <c r="AY79" s="373"/>
      <c r="AZ79" s="373"/>
      <c r="BA79" s="373"/>
      <c r="BB79" s="273" t="s">
        <v>354</v>
      </c>
      <c r="BC79" s="273" t="s">
        <v>355</v>
      </c>
      <c r="BD79" s="273" t="s">
        <v>356</v>
      </c>
      <c r="BE79" s="273" t="s">
        <v>357</v>
      </c>
      <c r="BF79" s="273" t="s">
        <v>112</v>
      </c>
      <c r="BG79" s="373"/>
      <c r="BH79" s="373"/>
      <c r="BI79" s="373"/>
      <c r="BJ79" s="373"/>
      <c r="BK79" s="373"/>
      <c r="BL79" s="373"/>
      <c r="BM79" s="373"/>
      <c r="BN79" s="373"/>
      <c r="BO79" s="373"/>
      <c r="BP79" s="373"/>
      <c r="BQ79" s="373"/>
      <c r="BR79" s="373"/>
      <c r="BS79" s="373"/>
      <c r="BT79" s="373"/>
      <c r="BU79" s="373"/>
      <c r="BV79" s="373"/>
      <c r="BW79" s="373"/>
      <c r="BX79" s="373"/>
      <c r="BY79" s="373"/>
      <c r="BZ79" s="373"/>
      <c r="CA79" s="373"/>
      <c r="CB79" s="373"/>
      <c r="CC79" s="373"/>
      <c r="CD79" s="373"/>
      <c r="CE79" s="373"/>
      <c r="CF79" s="373"/>
      <c r="CG79" s="373"/>
      <c r="CH79" s="373"/>
      <c r="CI79" s="373">
        <v>31</v>
      </c>
      <c r="CJ79" s="13" t="s">
        <v>459</v>
      </c>
      <c r="CK79" s="201"/>
      <c r="CL79" s="201"/>
      <c r="CM79" s="201" t="str">
        <f t="shared" si="18"/>
        <v/>
      </c>
      <c r="CN79" s="201"/>
      <c r="CO79" s="201"/>
      <c r="CP79" s="201"/>
      <c r="CQ79" s="201"/>
      <c r="CR79" s="201"/>
      <c r="CS79" s="201"/>
      <c r="CT79" s="201"/>
      <c r="CU79" s="201"/>
      <c r="CV79" s="201"/>
      <c r="CW79" s="201"/>
      <c r="CX79" s="201"/>
      <c r="CY79" s="201"/>
      <c r="CZ79" s="201"/>
      <c r="DA79" s="201"/>
      <c r="DB79" s="201"/>
      <c r="DC79" s="201"/>
      <c r="DD79" s="201"/>
      <c r="DE79" s="201"/>
      <c r="DF79" s="201"/>
      <c r="DG79" s="201"/>
      <c r="DH79" s="201"/>
      <c r="DI79" s="201"/>
      <c r="DJ79" s="201"/>
      <c r="DK79" s="201"/>
      <c r="DL79" s="201"/>
      <c r="DM79" s="201"/>
      <c r="DN79" s="201"/>
      <c r="DO79" s="201"/>
      <c r="DP79" s="373"/>
      <c r="DQ79" s="373"/>
      <c r="DR79" s="373"/>
      <c r="DS79" s="373"/>
      <c r="DT79" s="373"/>
      <c r="DU79" s="373"/>
      <c r="DV79" s="373"/>
      <c r="DW79" s="373"/>
      <c r="DX79" s="373"/>
      <c r="DY79" s="373"/>
      <c r="EC79" s="200"/>
      <c r="ED79" s="200"/>
      <c r="EE79" s="200"/>
      <c r="EF79" s="200"/>
      <c r="EG79" s="200"/>
      <c r="EH79" s="200"/>
      <c r="EI79" s="200"/>
      <c r="EJ79" s="200"/>
      <c r="EK79" s="200"/>
      <c r="EL79" s="200"/>
      <c r="EM79" s="200"/>
      <c r="EN79" s="200"/>
      <c r="EO79" s="200"/>
      <c r="EP79" s="200"/>
      <c r="EQ79" s="200"/>
      <c r="ER79" s="200"/>
      <c r="ES79" s="200"/>
    </row>
    <row r="80" spans="1:228" s="100" customFormat="1" ht="15" customHeight="1" x14ac:dyDescent="0.15">
      <c r="B80" s="506"/>
      <c r="C80" s="493" t="s">
        <v>200</v>
      </c>
      <c r="D80" s="494"/>
      <c r="E80" s="494"/>
      <c r="F80" s="494"/>
      <c r="G80" s="494"/>
      <c r="H80" s="494"/>
      <c r="I80" s="495"/>
      <c r="J80" s="171"/>
      <c r="K80" s="253" t="str">
        <f>IF(OR(ベース!$R$49=$BF$79,ベース!$R$49="S"),$BB$79,IF(ベース!$R$46="U",$BB$79,IF(AND(ベース!$R$46="D",ベース!$R$49="R"),$BC$79,"")))</f>
        <v>← 使用できません（配管なし）</v>
      </c>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52" t="str">
        <f>IF(OR(ベース!$R$49=$BF$79,ベース!$R$49="S"),$BD$79,IF(ベース!$R$46="D",$BD$79,IF(AND(ベース!$R$46="U",ベース!$R$49="R"),$BE$79,"")))</f>
        <v>使用できません（配管なし） →</v>
      </c>
      <c r="AI80" s="171"/>
      <c r="AJ80" s="496"/>
      <c r="AK80" s="497"/>
      <c r="AL80" s="497"/>
      <c r="AM80" s="497"/>
      <c r="AN80" s="497"/>
      <c r="AO80" s="498"/>
      <c r="AP80" s="303" t="s">
        <v>629</v>
      </c>
      <c r="AQ80" s="373"/>
      <c r="AR80" s="373"/>
      <c r="AS80" s="373"/>
      <c r="AT80" s="373"/>
      <c r="AU80" s="373"/>
      <c r="AV80" s="373"/>
      <c r="AW80" s="373"/>
      <c r="AX80" s="373"/>
      <c r="AY80" s="373"/>
      <c r="AZ80" s="373"/>
      <c r="BA80" s="373"/>
      <c r="BB80" s="273" t="s">
        <v>354</v>
      </c>
      <c r="BC80" s="273" t="s">
        <v>355</v>
      </c>
      <c r="BD80" s="273" t="s">
        <v>356</v>
      </c>
      <c r="BE80" s="273" t="s">
        <v>357</v>
      </c>
      <c r="BF80" s="273" t="s">
        <v>112</v>
      </c>
      <c r="BG80" s="373"/>
      <c r="BH80" s="373"/>
      <c r="BI80" s="373"/>
      <c r="BJ80" s="373"/>
      <c r="BK80" s="373"/>
      <c r="BL80" s="373"/>
      <c r="BM80" s="373"/>
      <c r="BN80" s="373"/>
      <c r="BO80" s="373"/>
      <c r="BP80" s="373"/>
      <c r="BQ80" s="373"/>
      <c r="BR80" s="373"/>
      <c r="BS80" s="373"/>
      <c r="BT80" s="373"/>
      <c r="BU80" s="373"/>
      <c r="BV80" s="373"/>
      <c r="BW80" s="373"/>
      <c r="BX80" s="373"/>
      <c r="BY80" s="373"/>
      <c r="BZ80" s="373"/>
      <c r="CA80" s="373"/>
      <c r="CB80" s="373"/>
      <c r="CC80" s="373"/>
      <c r="CD80" s="373"/>
      <c r="CE80" s="373"/>
      <c r="CF80" s="373"/>
      <c r="CG80" s="373"/>
      <c r="CH80" s="373"/>
      <c r="CI80" s="373">
        <v>32</v>
      </c>
      <c r="CJ80" s="13" t="s">
        <v>460</v>
      </c>
      <c r="CK80" s="201"/>
      <c r="CL80" s="201"/>
      <c r="CM80" s="201" t="str">
        <f t="shared" si="18"/>
        <v/>
      </c>
      <c r="CN80" s="201"/>
      <c r="CO80" s="201"/>
      <c r="CP80" s="201"/>
      <c r="CQ80" s="201"/>
      <c r="CR80" s="201"/>
      <c r="CS80" s="201"/>
      <c r="CT80" s="201"/>
      <c r="CU80" s="201"/>
      <c r="CV80" s="201"/>
      <c r="CW80" s="201"/>
      <c r="CX80" s="201"/>
      <c r="CY80" s="201"/>
      <c r="CZ80" s="201"/>
      <c r="DA80" s="201"/>
      <c r="DB80" s="201"/>
      <c r="DC80" s="201"/>
      <c r="DD80" s="201"/>
      <c r="DE80" s="201"/>
      <c r="DF80" s="201"/>
      <c r="DG80" s="201"/>
      <c r="DH80" s="201"/>
      <c r="DI80" s="201"/>
      <c r="DJ80" s="201"/>
      <c r="DK80" s="201"/>
      <c r="DL80" s="201"/>
      <c r="DM80" s="201"/>
      <c r="DN80" s="201"/>
      <c r="DO80" s="201"/>
      <c r="DP80" s="373"/>
      <c r="DQ80" s="373"/>
      <c r="DR80" s="373"/>
      <c r="DS80" s="373"/>
      <c r="DT80" s="373"/>
      <c r="DU80" s="373"/>
      <c r="DV80" s="373"/>
      <c r="DW80" s="373"/>
      <c r="DX80" s="373"/>
      <c r="DY80" s="373"/>
      <c r="EC80" s="200"/>
      <c r="ED80" s="200"/>
      <c r="EE80" s="200"/>
      <c r="EF80" s="200"/>
      <c r="EG80" s="200"/>
      <c r="EH80" s="200"/>
      <c r="EI80" s="200"/>
      <c r="EJ80" s="200"/>
      <c r="EK80" s="200"/>
      <c r="EL80" s="200"/>
      <c r="EM80" s="200"/>
      <c r="EN80" s="200"/>
      <c r="EO80" s="200"/>
      <c r="EP80" s="200"/>
      <c r="EQ80" s="200"/>
      <c r="ER80" s="200"/>
      <c r="ES80" s="200"/>
    </row>
    <row r="81" spans="2:149" s="100" customFormat="1" ht="14.25" x14ac:dyDescent="0.15">
      <c r="B81" s="507"/>
      <c r="C81" s="499" t="s">
        <v>201</v>
      </c>
      <c r="D81" s="500"/>
      <c r="E81" s="500"/>
      <c r="F81" s="500"/>
      <c r="G81" s="500"/>
      <c r="H81" s="500"/>
      <c r="I81" s="501"/>
      <c r="J81" s="175"/>
      <c r="K81" s="254" t="str">
        <f>IF(OR(ベース!$R$49=$BF$80,ベース!$R$49="S"),$BB$80,IF(ベース!$R$46="U",$BB$80,IF(AND(ベース!$R$46="D",ベース!$R$49="R"),$BC$80,"")))</f>
        <v>← 使用できません（配管なし）</v>
      </c>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252" t="str">
        <f>IF(OR(ベース!$R$49=$BF$80,ベース!$R$49="S"),$BD$80,IF(ベース!$R$46="D",$BD$80,IF(AND(ベース!$R$46="U",ベース!$R$49="R"),$BE$80,"")))</f>
        <v>使用できません（配管なし） →</v>
      </c>
      <c r="AI81" s="175"/>
      <c r="AJ81" s="502"/>
      <c r="AK81" s="503"/>
      <c r="AL81" s="503"/>
      <c r="AM81" s="503"/>
      <c r="AN81" s="503"/>
      <c r="AO81" s="504"/>
      <c r="AP81" s="309" t="s">
        <v>629</v>
      </c>
      <c r="AQ81" s="373"/>
      <c r="AR81" s="373"/>
      <c r="AS81" s="373"/>
      <c r="AT81" s="373"/>
      <c r="AU81" s="373"/>
      <c r="AV81" s="373"/>
      <c r="AW81" s="373"/>
      <c r="AX81" s="373"/>
      <c r="AY81" s="373"/>
      <c r="AZ81" s="373"/>
      <c r="BA81" s="373"/>
      <c r="BB81" s="273"/>
      <c r="BC81" s="273"/>
      <c r="BD81" s="273"/>
      <c r="BE81" s="273"/>
      <c r="BF81" s="273"/>
      <c r="BG81" s="373"/>
      <c r="BH81" s="373"/>
      <c r="BI81" s="373"/>
      <c r="BJ81" s="373"/>
      <c r="BK81" s="373"/>
      <c r="BL81" s="373"/>
      <c r="BM81" s="373"/>
      <c r="BN81" s="373"/>
      <c r="BO81" s="373"/>
      <c r="BP81" s="373"/>
      <c r="BQ81" s="373"/>
      <c r="BR81" s="373"/>
      <c r="BS81" s="373"/>
      <c r="BT81" s="373"/>
      <c r="BU81" s="373"/>
      <c r="BV81" s="373"/>
      <c r="BW81" s="373"/>
      <c r="BX81" s="373"/>
      <c r="BY81" s="373"/>
      <c r="BZ81" s="373"/>
      <c r="CA81" s="373"/>
      <c r="CB81" s="373"/>
      <c r="CC81" s="373"/>
      <c r="CD81" s="373"/>
      <c r="CE81" s="373"/>
      <c r="CF81" s="373"/>
      <c r="CG81" s="373"/>
      <c r="CH81" s="373"/>
      <c r="CI81" s="373">
        <v>33</v>
      </c>
      <c r="CJ81" s="13" t="s">
        <v>941</v>
      </c>
      <c r="CK81" s="201"/>
      <c r="CL81" s="201"/>
      <c r="CM81" s="201" t="str">
        <f t="shared" si="18"/>
        <v/>
      </c>
      <c r="CN81" s="201"/>
      <c r="CO81" s="201"/>
      <c r="CP81" s="201"/>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373"/>
      <c r="DQ81" s="373"/>
      <c r="DR81" s="101"/>
      <c r="DS81" s="101"/>
      <c r="DT81" s="101"/>
      <c r="DU81" s="101"/>
      <c r="DV81" s="101"/>
      <c r="DW81" s="101"/>
      <c r="DX81" s="101"/>
      <c r="DY81" s="101"/>
      <c r="DZ81" s="336"/>
      <c r="EA81" s="336"/>
      <c r="EB81" s="336"/>
      <c r="EC81" s="101"/>
      <c r="ED81" s="101"/>
      <c r="EE81" s="101"/>
      <c r="EF81" s="101"/>
      <c r="EG81" s="101"/>
      <c r="EH81" s="101"/>
      <c r="EI81" s="101"/>
      <c r="EJ81" s="200"/>
      <c r="EK81" s="200"/>
      <c r="EL81" s="200"/>
      <c r="EM81" s="200"/>
      <c r="EN81" s="200"/>
      <c r="EO81" s="200"/>
      <c r="EP81" s="200"/>
      <c r="EQ81" s="200"/>
      <c r="ER81" s="200"/>
      <c r="ES81" s="200"/>
    </row>
    <row r="82" spans="2:149" s="100" customFormat="1" ht="12" customHeight="1" x14ac:dyDescent="0.15">
      <c r="B82" s="265"/>
      <c r="C82" s="266"/>
      <c r="D82" s="266"/>
      <c r="E82" s="266"/>
      <c r="F82" s="266"/>
      <c r="G82" s="266"/>
      <c r="H82" s="266"/>
      <c r="I82" s="267"/>
      <c r="J82" s="508" t="s">
        <v>631</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508" t="s">
        <v>632</v>
      </c>
      <c r="AJ82" s="510"/>
      <c r="AK82" s="511"/>
      <c r="AL82" s="511"/>
      <c r="AM82" s="511"/>
      <c r="AN82" s="511"/>
      <c r="AO82" s="512"/>
      <c r="AP82" s="491"/>
      <c r="AQ82" s="373"/>
      <c r="AR82" s="373"/>
      <c r="AS82" s="373"/>
      <c r="AT82" s="373"/>
      <c r="AU82" s="373"/>
      <c r="AV82" s="373"/>
      <c r="AW82" s="373"/>
      <c r="AX82" s="373"/>
      <c r="AY82" s="373"/>
      <c r="AZ82" s="373"/>
      <c r="BA82" s="373"/>
      <c r="BB82" s="273"/>
      <c r="BC82" s="273"/>
      <c r="BD82" s="273"/>
      <c r="BE82" s="273"/>
      <c r="BF82" s="273"/>
      <c r="BG82" s="373"/>
      <c r="BH82" s="373"/>
      <c r="BI82" s="373"/>
      <c r="BJ82" s="373"/>
      <c r="BK82" s="373"/>
      <c r="BL82" s="373"/>
      <c r="BM82" s="373"/>
      <c r="BN82" s="373"/>
      <c r="BO82" s="373"/>
      <c r="BP82" s="373"/>
      <c r="BQ82" s="373"/>
      <c r="BR82" s="373"/>
      <c r="BS82" s="373"/>
      <c r="BT82" s="373"/>
      <c r="BU82" s="373"/>
      <c r="BV82" s="373"/>
      <c r="BW82" s="373"/>
      <c r="BX82" s="373"/>
      <c r="BY82" s="373"/>
      <c r="BZ82" s="373"/>
      <c r="CA82" s="373"/>
      <c r="CB82" s="373"/>
      <c r="CC82" s="373"/>
      <c r="CD82" s="373"/>
      <c r="CE82" s="373"/>
      <c r="CF82" s="373"/>
      <c r="CG82" s="373"/>
      <c r="CH82" s="373"/>
      <c r="CI82" s="373">
        <v>34</v>
      </c>
      <c r="CJ82" s="13" t="s">
        <v>461</v>
      </c>
      <c r="CK82" s="201"/>
      <c r="CL82" s="201"/>
      <c r="CM82" s="201" t="str">
        <f t="shared" si="18"/>
        <v/>
      </c>
      <c r="CN82" s="201"/>
      <c r="CO82" s="201"/>
      <c r="CP82" s="201"/>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373"/>
      <c r="DQ82" s="373"/>
      <c r="DR82" s="373"/>
      <c r="DS82" s="373"/>
      <c r="DT82" s="373"/>
      <c r="DU82" s="373"/>
      <c r="DV82" s="373"/>
      <c r="DW82" s="373"/>
      <c r="DX82" s="373"/>
      <c r="DY82" s="373"/>
      <c r="EC82" s="200"/>
      <c r="ED82" s="200"/>
      <c r="EE82" s="200"/>
      <c r="EF82" s="200"/>
      <c r="EG82" s="200"/>
      <c r="EH82" s="200"/>
      <c r="EI82" s="200"/>
      <c r="EJ82" s="200"/>
      <c r="EK82" s="200"/>
      <c r="EL82" s="200"/>
      <c r="EM82" s="200"/>
      <c r="EN82" s="200"/>
      <c r="EO82" s="200"/>
      <c r="EP82" s="200"/>
      <c r="EQ82" s="200"/>
      <c r="ER82" s="200"/>
      <c r="ES82" s="200"/>
    </row>
    <row r="83" spans="2:149" s="100" customFormat="1" ht="12" customHeight="1" x14ac:dyDescent="0.15">
      <c r="B83" s="268"/>
      <c r="C83" s="269"/>
      <c r="D83" s="269"/>
      <c r="E83" s="269"/>
      <c r="F83" s="269"/>
      <c r="G83" s="269"/>
      <c r="H83" s="269"/>
      <c r="I83" s="270"/>
      <c r="J83" s="509"/>
      <c r="K83" s="334">
        <v>1</v>
      </c>
      <c r="L83" s="276">
        <v>2</v>
      </c>
      <c r="M83" s="276">
        <v>3</v>
      </c>
      <c r="N83" s="276">
        <v>4</v>
      </c>
      <c r="O83" s="276">
        <v>5</v>
      </c>
      <c r="P83" s="276">
        <v>6</v>
      </c>
      <c r="Q83" s="276">
        <v>7</v>
      </c>
      <c r="R83" s="276">
        <v>8</v>
      </c>
      <c r="S83" s="276">
        <v>9</v>
      </c>
      <c r="T83" s="276">
        <v>10</v>
      </c>
      <c r="U83" s="276">
        <v>11</v>
      </c>
      <c r="V83" s="276">
        <v>12</v>
      </c>
      <c r="W83" s="276">
        <v>13</v>
      </c>
      <c r="X83" s="276">
        <v>14</v>
      </c>
      <c r="Y83" s="276">
        <v>15</v>
      </c>
      <c r="Z83" s="276">
        <v>16</v>
      </c>
      <c r="AA83" s="276">
        <v>17</v>
      </c>
      <c r="AB83" s="276">
        <v>18</v>
      </c>
      <c r="AC83" s="276">
        <v>19</v>
      </c>
      <c r="AD83" s="276">
        <v>20</v>
      </c>
      <c r="AE83" s="276">
        <v>21</v>
      </c>
      <c r="AF83" s="276">
        <v>22</v>
      </c>
      <c r="AG83" s="276">
        <v>23</v>
      </c>
      <c r="AH83" s="276">
        <v>24</v>
      </c>
      <c r="AI83" s="509"/>
      <c r="AJ83" s="513"/>
      <c r="AK83" s="514"/>
      <c r="AL83" s="514"/>
      <c r="AM83" s="514"/>
      <c r="AN83" s="514"/>
      <c r="AO83" s="515"/>
      <c r="AP83" s="492"/>
      <c r="AQ83" s="373"/>
      <c r="AR83" s="373"/>
      <c r="AS83" s="373"/>
      <c r="AT83" s="373"/>
      <c r="AU83" s="373"/>
      <c r="AV83" s="373"/>
      <c r="AW83" s="373"/>
      <c r="AX83" s="373"/>
      <c r="AY83" s="373"/>
      <c r="AZ83" s="373"/>
      <c r="BA83" s="373"/>
      <c r="BB83" s="273"/>
      <c r="BC83" s="273"/>
      <c r="BD83" s="273"/>
      <c r="BE83" s="273"/>
      <c r="BF83" s="273"/>
      <c r="BG83" s="373"/>
      <c r="BH83" s="373"/>
      <c r="BI83" s="373"/>
      <c r="BJ83" s="373"/>
      <c r="BK83" s="373"/>
      <c r="BL83" s="373"/>
      <c r="BM83" s="373"/>
      <c r="BN83" s="373"/>
      <c r="BO83" s="373"/>
      <c r="BP83" s="373"/>
      <c r="BQ83" s="373"/>
      <c r="BR83" s="373"/>
      <c r="BS83" s="373"/>
      <c r="BT83" s="373"/>
      <c r="BU83" s="373"/>
      <c r="BV83" s="373"/>
      <c r="BW83" s="373"/>
      <c r="BX83" s="373"/>
      <c r="BY83" s="373"/>
      <c r="BZ83" s="373"/>
      <c r="CA83" s="373"/>
      <c r="CB83" s="373"/>
      <c r="CC83" s="373"/>
      <c r="CD83" s="373"/>
      <c r="CE83" s="373"/>
      <c r="CF83" s="373"/>
      <c r="CG83" s="373"/>
      <c r="CH83" s="373"/>
      <c r="CI83" s="373">
        <v>35</v>
      </c>
      <c r="CJ83" s="13" t="s">
        <v>462</v>
      </c>
      <c r="CK83" s="201"/>
      <c r="CL83" s="201"/>
      <c r="CM83" s="201" t="str">
        <f t="shared" si="18"/>
        <v/>
      </c>
      <c r="CN83" s="201"/>
      <c r="CO83" s="201"/>
      <c r="CP83" s="201"/>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373"/>
      <c r="DQ83" s="373"/>
      <c r="DR83" s="373"/>
      <c r="DS83" s="373"/>
      <c r="DT83" s="373"/>
      <c r="DU83" s="373"/>
      <c r="DV83" s="373"/>
      <c r="DW83" s="373"/>
      <c r="DX83" s="373"/>
      <c r="DY83" s="373"/>
      <c r="EC83" s="200"/>
      <c r="ED83" s="200"/>
      <c r="EE83" s="200"/>
      <c r="EF83" s="200"/>
      <c r="EG83" s="200"/>
      <c r="EH83" s="200"/>
      <c r="EI83" s="200"/>
      <c r="EJ83" s="200"/>
      <c r="EK83" s="200"/>
      <c r="EL83" s="200"/>
      <c r="EM83" s="200"/>
      <c r="EN83" s="200"/>
      <c r="EO83" s="200"/>
      <c r="EP83" s="200"/>
      <c r="EQ83" s="200"/>
      <c r="ER83" s="200"/>
      <c r="ES83" s="200"/>
    </row>
    <row r="84" spans="2:149" s="373" customFormat="1" hidden="1" x14ac:dyDescent="0.15">
      <c r="Z84" s="227"/>
      <c r="BB84" s="273" t="s">
        <v>417</v>
      </c>
      <c r="BC84" s="273" t="s">
        <v>374</v>
      </c>
      <c r="BD84" s="273" t="s">
        <v>433</v>
      </c>
      <c r="BE84" s="273"/>
      <c r="BF84" s="273"/>
      <c r="CI84" s="373">
        <v>36</v>
      </c>
      <c r="CJ84" s="13" t="s">
        <v>633</v>
      </c>
      <c r="CK84" s="201"/>
      <c r="CL84" s="201"/>
      <c r="CM84" s="201" t="str">
        <f t="shared" si="18"/>
        <v/>
      </c>
      <c r="CN84" s="201"/>
      <c r="CO84" s="201"/>
      <c r="CP84" s="201"/>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row>
    <row r="85" spans="2:149" s="373" customFormat="1" hidden="1" x14ac:dyDescent="0.15">
      <c r="C85" s="227"/>
      <c r="K85" s="373" t="str">
        <f>LEFT(K72,1)</f>
        <v/>
      </c>
      <c r="L85" s="373" t="str">
        <f t="shared" ref="L85:AH85" si="29">LEFT(L72,1)</f>
        <v/>
      </c>
      <c r="M85" s="373" t="str">
        <f t="shared" si="29"/>
        <v/>
      </c>
      <c r="N85" s="373" t="str">
        <f t="shared" si="29"/>
        <v/>
      </c>
      <c r="O85" s="373" t="str">
        <f t="shared" si="29"/>
        <v/>
      </c>
      <c r="P85" s="373" t="str">
        <f t="shared" si="29"/>
        <v/>
      </c>
      <c r="Q85" s="373" t="str">
        <f t="shared" si="29"/>
        <v/>
      </c>
      <c r="R85" s="373" t="str">
        <f t="shared" si="29"/>
        <v/>
      </c>
      <c r="S85" s="373" t="str">
        <f t="shared" si="29"/>
        <v/>
      </c>
      <c r="T85" s="373" t="str">
        <f t="shared" si="29"/>
        <v/>
      </c>
      <c r="U85" s="373" t="str">
        <f t="shared" si="29"/>
        <v/>
      </c>
      <c r="V85" s="373" t="str">
        <f t="shared" si="29"/>
        <v/>
      </c>
      <c r="W85" s="373" t="str">
        <f t="shared" si="29"/>
        <v/>
      </c>
      <c r="X85" s="373" t="str">
        <f t="shared" si="29"/>
        <v/>
      </c>
      <c r="Y85" s="373" t="str">
        <f t="shared" si="29"/>
        <v/>
      </c>
      <c r="Z85" s="373" t="str">
        <f t="shared" si="29"/>
        <v/>
      </c>
      <c r="AA85" s="373" t="str">
        <f t="shared" si="29"/>
        <v/>
      </c>
      <c r="AB85" s="373" t="str">
        <f t="shared" si="29"/>
        <v/>
      </c>
      <c r="AC85" s="373" t="str">
        <f t="shared" si="29"/>
        <v/>
      </c>
      <c r="AD85" s="373" t="str">
        <f t="shared" si="29"/>
        <v/>
      </c>
      <c r="AE85" s="373" t="str">
        <f t="shared" si="29"/>
        <v/>
      </c>
      <c r="AF85" s="373" t="str">
        <f t="shared" si="29"/>
        <v/>
      </c>
      <c r="AG85" s="373" t="str">
        <f t="shared" si="29"/>
        <v/>
      </c>
      <c r="AH85" s="373" t="str">
        <f t="shared" si="29"/>
        <v/>
      </c>
      <c r="AI85" s="13"/>
      <c r="AJ85" s="13">
        <f>COUNTIF(K85:AH85,"C")</f>
        <v>0</v>
      </c>
      <c r="AK85" s="13">
        <f>COUNTIF(K85:AH85,"L")</f>
        <v>0</v>
      </c>
      <c r="AL85" s="13">
        <f>COUNTIF(K85:AH85,"B")</f>
        <v>0</v>
      </c>
      <c r="AM85" s="13">
        <f>COUNTIF(K85:AH85,"N")</f>
        <v>0</v>
      </c>
      <c r="AN85" s="13"/>
      <c r="AO85" s="13"/>
      <c r="BB85" s="273" t="s">
        <v>362</v>
      </c>
      <c r="BC85" s="273" t="s">
        <v>363</v>
      </c>
      <c r="BD85" s="273" t="s">
        <v>364</v>
      </c>
      <c r="BE85" s="273"/>
      <c r="BF85" s="273"/>
      <c r="CI85" s="373">
        <v>37</v>
      </c>
      <c r="CJ85" s="13" t="s">
        <v>634</v>
      </c>
      <c r="CK85" s="201"/>
      <c r="CL85" s="201"/>
      <c r="CM85" s="201" t="str">
        <f>IF(COUNTIF($CQ$24:$DO$31,CJ85)=0,"",COUNTIF($CQ$24:$DO$31,CJ85))</f>
        <v/>
      </c>
      <c r="CN85" s="201"/>
      <c r="CO85" s="201"/>
      <c r="CP85" s="201"/>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row>
    <row r="86" spans="2:149" s="373" customFormat="1" hidden="1" x14ac:dyDescent="0.15">
      <c r="C86" s="383"/>
      <c r="D86" s="72"/>
      <c r="E86" s="72"/>
      <c r="F86" s="72"/>
      <c r="G86" s="72"/>
      <c r="H86" s="72"/>
      <c r="I86" s="383"/>
      <c r="N86" s="72"/>
      <c r="O86" s="72"/>
      <c r="P86" s="72"/>
      <c r="Q86" s="72"/>
      <c r="R86" s="72"/>
      <c r="S86" s="72"/>
      <c r="T86" s="384"/>
      <c r="U86" s="72"/>
      <c r="V86" s="72"/>
      <c r="W86" s="72"/>
      <c r="X86" s="72"/>
      <c r="Y86" s="72"/>
      <c r="Z86" s="383"/>
      <c r="AA86" s="13"/>
      <c r="AB86" s="13"/>
      <c r="AC86" s="13"/>
      <c r="AD86" s="13"/>
      <c r="AE86" s="13"/>
      <c r="AF86" s="13"/>
      <c r="AH86" s="13"/>
      <c r="AI86" s="13"/>
      <c r="AJ86" s="13" t="str">
        <f>IF(U74="","",MATCH(U74,BB73:BD73,0))</f>
        <v/>
      </c>
      <c r="AK86" s="385" t="str">
        <f>IF(AJ86="","",INDEX(BB74:BD74,1,AJ86))</f>
        <v/>
      </c>
      <c r="AL86" s="385" t="str">
        <f>IF(AK86="C",$BB$85,IF(AK86="L",$BC$85,IF(AK86="B",$BD$85,"")))</f>
        <v/>
      </c>
      <c r="AM86" s="13"/>
      <c r="AN86" s="13"/>
      <c r="AO86" s="13"/>
      <c r="BB86" s="273"/>
      <c r="BC86" s="273"/>
      <c r="BD86" s="273"/>
      <c r="BE86" s="273"/>
      <c r="BF86" s="273"/>
      <c r="CI86" s="373">
        <v>38</v>
      </c>
      <c r="CJ86" s="13" t="s">
        <v>710</v>
      </c>
      <c r="CK86" s="201"/>
      <c r="CL86" s="201"/>
      <c r="CM86" s="201" t="str">
        <f>IF(COUNTIF($CQ$24:$DO$31,CJ86)=0,"",COUNTIF($CQ$24:$DO$31,CJ86))</f>
        <v/>
      </c>
      <c r="CN86" s="201"/>
      <c r="CO86" s="201"/>
      <c r="CP86" s="201"/>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row>
    <row r="87" spans="2:149" s="373" customFormat="1" hidden="1" x14ac:dyDescent="0.15">
      <c r="C87" s="383"/>
      <c r="D87" s="72"/>
      <c r="E87" s="72"/>
      <c r="F87" s="72"/>
      <c r="G87" s="72"/>
      <c r="H87" s="72"/>
      <c r="I87" s="383"/>
      <c r="N87" s="72"/>
      <c r="O87" s="72"/>
      <c r="P87" s="72"/>
      <c r="Q87" s="72"/>
      <c r="R87" s="72"/>
      <c r="S87" s="72"/>
      <c r="T87" s="384"/>
      <c r="U87" s="72"/>
      <c r="V87" s="72"/>
      <c r="W87" s="72"/>
      <c r="X87" s="72"/>
      <c r="Y87" s="72"/>
      <c r="Z87" s="383"/>
      <c r="AA87" s="13"/>
      <c r="AB87" s="13"/>
      <c r="AC87" s="13"/>
      <c r="AD87" s="13"/>
      <c r="AE87" s="13"/>
      <c r="AF87" s="13"/>
      <c r="AH87" s="13"/>
      <c r="AI87" s="13"/>
      <c r="AJ87" s="13"/>
      <c r="AK87" s="13"/>
      <c r="AL87" s="13"/>
      <c r="AM87" s="13"/>
      <c r="AN87" s="13"/>
      <c r="AO87" s="13"/>
      <c r="BB87" s="273"/>
      <c r="BC87" s="273"/>
      <c r="BD87" s="273"/>
      <c r="BE87" s="273"/>
      <c r="BF87" s="273"/>
      <c r="CI87" s="373">
        <v>39</v>
      </c>
      <c r="CJ87" t="s">
        <v>635</v>
      </c>
      <c r="CK87" s="201"/>
      <c r="CL87" s="201"/>
      <c r="CM87" s="201" t="str">
        <f>IF(COUNTIF($CQ$14:$DO$14,CJ87)=0,"",COUNTIF($CQ$14:$DO$14,CJ87))</f>
        <v/>
      </c>
      <c r="CN87" s="201"/>
      <c r="CO87" s="201"/>
      <c r="CP87" s="201"/>
      <c r="CQ87" s="201"/>
      <c r="CR87" s="201"/>
      <c r="CS87" s="201"/>
      <c r="CT87" s="201"/>
      <c r="CU87" s="201"/>
      <c r="CV87" s="201"/>
      <c r="CW87" s="201"/>
      <c r="CX87" s="201"/>
      <c r="CY87" s="201"/>
      <c r="CZ87" s="201"/>
      <c r="DA87" s="201"/>
      <c r="DB87" s="201"/>
      <c r="DC87" s="201"/>
      <c r="DD87" s="201"/>
      <c r="DE87" s="201"/>
      <c r="DF87" s="201"/>
      <c r="DG87" s="201"/>
      <c r="DH87" s="201"/>
      <c r="DI87" s="201"/>
      <c r="DJ87" s="201"/>
      <c r="DK87" s="201"/>
      <c r="DL87" s="201"/>
      <c r="DM87" s="201"/>
      <c r="DN87" s="201"/>
      <c r="DO87" s="201"/>
    </row>
    <row r="88" spans="2:149" s="373" customFormat="1" hidden="1" x14ac:dyDescent="0.15">
      <c r="C88" s="383"/>
      <c r="D88" s="72"/>
      <c r="E88" s="72"/>
      <c r="F88" s="72"/>
      <c r="G88" s="72"/>
      <c r="H88" s="72"/>
      <c r="I88" s="383"/>
      <c r="N88" s="72"/>
      <c r="O88" s="383"/>
      <c r="P88" s="72"/>
      <c r="Q88" s="72"/>
      <c r="R88" s="72"/>
      <c r="S88" s="72"/>
      <c r="T88" s="72"/>
      <c r="U88" s="72"/>
      <c r="V88" s="72"/>
      <c r="W88" s="383"/>
      <c r="X88" s="72"/>
      <c r="Y88" s="72"/>
      <c r="Z88" s="383"/>
      <c r="AA88" s="13"/>
      <c r="AB88" s="13"/>
      <c r="AC88" s="13"/>
      <c r="AD88" s="13"/>
      <c r="AE88" s="13"/>
      <c r="AF88" s="13"/>
      <c r="AH88" s="13"/>
      <c r="AI88" s="13"/>
      <c r="AJ88" s="13"/>
      <c r="AK88" s="13"/>
      <c r="AL88" s="13"/>
      <c r="AM88" s="13"/>
      <c r="AN88" s="13"/>
      <c r="AO88" s="13"/>
      <c r="BB88" s="273"/>
      <c r="BC88" s="273"/>
      <c r="BD88" s="273"/>
      <c r="BE88" s="273"/>
      <c r="BF88" s="273"/>
      <c r="CI88" s="373">
        <v>40</v>
      </c>
      <c r="CJ88" t="s">
        <v>636</v>
      </c>
      <c r="CK88" s="201"/>
      <c r="CL88" s="201"/>
      <c r="CM88" s="201" t="str">
        <f t="shared" ref="CM88:CM95" si="30">IF(COUNTIF($CQ$14:$DO$14,CJ88)=0,"",COUNTIF($CQ$14:$DO$14,CJ88))</f>
        <v/>
      </c>
      <c r="CN88" s="201"/>
      <c r="CO88" s="201"/>
      <c r="CP88" s="201"/>
      <c r="CQ88" s="201"/>
      <c r="CR88" s="201"/>
      <c r="CS88" s="201"/>
      <c r="CT88" s="201"/>
      <c r="CU88" s="201"/>
      <c r="CV88" s="201"/>
      <c r="CW88" s="201"/>
      <c r="CX88" s="201"/>
      <c r="CY88" s="201"/>
      <c r="CZ88" s="201"/>
      <c r="DA88" s="201"/>
      <c r="DB88" s="201"/>
      <c r="DC88" s="201"/>
      <c r="DD88" s="201"/>
      <c r="DE88" s="201"/>
      <c r="DF88" s="201"/>
      <c r="DG88" s="201"/>
      <c r="DH88" s="201"/>
      <c r="DI88" s="201"/>
      <c r="DJ88" s="201"/>
      <c r="DK88" s="201"/>
      <c r="DL88" s="201"/>
      <c r="DM88" s="201"/>
      <c r="DN88" s="201"/>
      <c r="DO88" s="201"/>
    </row>
    <row r="89" spans="2:149" s="373" customFormat="1" hidden="1" x14ac:dyDescent="0.15">
      <c r="C89" s="383"/>
      <c r="D89" s="72"/>
      <c r="E89" s="72"/>
      <c r="F89" s="72"/>
      <c r="G89" s="72"/>
      <c r="H89" s="72"/>
      <c r="I89" s="72"/>
      <c r="J89" s="72"/>
      <c r="K89" s="72"/>
      <c r="L89" s="72"/>
      <c r="M89" s="72"/>
      <c r="N89" s="72"/>
      <c r="O89" s="72"/>
      <c r="Z89" s="383"/>
      <c r="AA89" s="13"/>
      <c r="AB89" s="13"/>
      <c r="AC89" s="13"/>
      <c r="AD89" s="13"/>
      <c r="AE89" s="13"/>
      <c r="AF89" s="101"/>
      <c r="AH89" s="13"/>
      <c r="AI89" s="13"/>
      <c r="AJ89" s="13"/>
      <c r="AK89" s="13"/>
      <c r="AL89" s="13"/>
      <c r="AM89" s="13"/>
      <c r="AN89" s="13"/>
      <c r="AO89" s="13"/>
      <c r="BB89" s="273"/>
      <c r="BC89" s="273"/>
      <c r="BD89" s="273"/>
      <c r="BE89" s="273"/>
      <c r="BF89" s="273"/>
      <c r="CI89" s="373">
        <v>41</v>
      </c>
      <c r="CJ89" t="s">
        <v>637</v>
      </c>
      <c r="CK89" s="201"/>
      <c r="CL89" s="201"/>
      <c r="CM89" s="201" t="str">
        <f t="shared" si="30"/>
        <v/>
      </c>
      <c r="CN89" s="201"/>
      <c r="CO89" s="201"/>
      <c r="CP89" s="201"/>
      <c r="CQ89" s="201"/>
      <c r="CR89" s="201"/>
      <c r="CS89" s="201"/>
      <c r="CT89" s="201"/>
      <c r="CU89" s="201"/>
      <c r="CV89" s="201"/>
      <c r="CW89" s="201"/>
      <c r="CX89" s="201"/>
      <c r="CY89" s="201"/>
      <c r="CZ89" s="201"/>
      <c r="DA89" s="201"/>
      <c r="DB89" s="201"/>
      <c r="DC89" s="201"/>
      <c r="DD89" s="201"/>
      <c r="DE89" s="201"/>
      <c r="DF89" s="201"/>
      <c r="DG89" s="201"/>
      <c r="DH89" s="201"/>
      <c r="DI89" s="201"/>
      <c r="DJ89" s="201"/>
      <c r="DK89" s="201"/>
      <c r="DL89" s="201"/>
      <c r="DM89" s="201"/>
      <c r="DN89" s="201"/>
      <c r="DO89" s="201"/>
    </row>
    <row r="90" spans="2:149" s="373" customFormat="1" hidden="1" x14ac:dyDescent="0.15">
      <c r="D90" s="72"/>
      <c r="E90" s="72"/>
      <c r="F90" s="72"/>
      <c r="G90" s="72"/>
      <c r="Z90" s="383"/>
      <c r="AA90" s="13"/>
      <c r="AB90" s="13"/>
      <c r="AC90" s="13"/>
      <c r="AD90" s="13"/>
      <c r="AE90" s="13"/>
      <c r="AF90" s="101"/>
      <c r="AH90" s="13"/>
      <c r="AI90" s="13"/>
      <c r="AJ90" s="13"/>
      <c r="AK90" s="13"/>
      <c r="AL90" s="13"/>
      <c r="AM90" s="13"/>
      <c r="AN90" s="13"/>
      <c r="AO90" s="13"/>
      <c r="BB90" s="273"/>
      <c r="BC90" s="273"/>
      <c r="BD90" s="273"/>
      <c r="BE90" s="273"/>
      <c r="BF90" s="273"/>
      <c r="BW90" s="13"/>
      <c r="BX90" s="13"/>
      <c r="BY90" s="13"/>
      <c r="BZ90" s="13"/>
      <c r="CA90" s="13"/>
      <c r="CB90" s="13"/>
      <c r="CC90" s="13"/>
      <c r="CD90" s="13"/>
      <c r="CE90" s="13"/>
      <c r="CF90" s="13"/>
      <c r="CI90" s="373">
        <v>42</v>
      </c>
      <c r="CJ90" t="s">
        <v>638</v>
      </c>
      <c r="CK90" s="201"/>
      <c r="CL90" s="201"/>
      <c r="CM90" s="201" t="str">
        <f t="shared" si="30"/>
        <v/>
      </c>
      <c r="CN90" s="201"/>
      <c r="CO90" s="201"/>
      <c r="CP90" s="201"/>
      <c r="CQ90" s="201"/>
      <c r="CR90" s="201"/>
      <c r="CS90" s="201"/>
      <c r="CT90" s="201"/>
      <c r="CU90" s="201"/>
      <c r="CV90" s="201"/>
      <c r="CW90" s="201"/>
      <c r="CX90" s="201"/>
      <c r="CY90" s="201"/>
      <c r="CZ90" s="201"/>
      <c r="DA90" s="201"/>
      <c r="DB90" s="201"/>
      <c r="DC90" s="201"/>
      <c r="DD90" s="201"/>
      <c r="DE90" s="201"/>
      <c r="DF90" s="201"/>
      <c r="DG90" s="201"/>
      <c r="DH90" s="201"/>
      <c r="DI90" s="201"/>
      <c r="DJ90" s="201"/>
      <c r="DK90" s="201"/>
      <c r="DL90" s="201"/>
      <c r="DM90" s="201"/>
      <c r="DN90" s="201"/>
      <c r="DO90" s="201"/>
    </row>
    <row r="91" spans="2:149" s="373" customFormat="1" hidden="1" x14ac:dyDescent="0.15">
      <c r="D91" s="72"/>
      <c r="E91" s="72"/>
      <c r="F91" s="72"/>
      <c r="G91" s="72"/>
      <c r="Z91" s="383"/>
      <c r="AA91" s="13"/>
      <c r="AB91" s="13"/>
      <c r="AC91" s="13"/>
      <c r="AD91" s="13"/>
      <c r="AE91" s="13"/>
      <c r="AF91" s="13"/>
      <c r="AH91" s="13"/>
      <c r="AI91" s="13"/>
      <c r="AJ91" s="353"/>
      <c r="AK91" s="353"/>
      <c r="AL91" s="353"/>
      <c r="AM91" s="353"/>
      <c r="AN91" s="353"/>
      <c r="AO91" s="353"/>
      <c r="BB91" s="273"/>
      <c r="BC91" s="273"/>
      <c r="BD91" s="273"/>
      <c r="BE91" s="273"/>
      <c r="BF91" s="273"/>
      <c r="BW91" s="13"/>
      <c r="BX91" s="13"/>
      <c r="BY91" s="13"/>
      <c r="BZ91" s="13"/>
      <c r="CA91" s="13"/>
      <c r="CB91" s="13"/>
      <c r="CC91" s="13"/>
      <c r="CD91" s="13"/>
      <c r="CE91" s="13"/>
      <c r="CF91" s="13"/>
      <c r="CI91" s="373">
        <v>43</v>
      </c>
      <c r="CJ91" t="s">
        <v>639</v>
      </c>
      <c r="CK91" s="201"/>
      <c r="CL91" s="201"/>
      <c r="CM91" s="201" t="str">
        <f t="shared" si="30"/>
        <v/>
      </c>
      <c r="CN91" s="201"/>
      <c r="CO91" s="201"/>
      <c r="CP91" s="201"/>
      <c r="CQ91" s="201"/>
      <c r="CR91" s="201"/>
      <c r="CS91" s="201"/>
      <c r="CT91" s="201"/>
      <c r="CU91" s="201"/>
      <c r="CV91" s="201"/>
      <c r="CW91" s="201"/>
      <c r="CX91" s="201"/>
      <c r="CY91" s="201"/>
      <c r="CZ91" s="201"/>
      <c r="DA91" s="201"/>
      <c r="DB91" s="201"/>
      <c r="DC91" s="201"/>
      <c r="DD91" s="201"/>
      <c r="DE91" s="201"/>
      <c r="DF91" s="201"/>
      <c r="DG91" s="201"/>
      <c r="DH91" s="201"/>
      <c r="DI91" s="201"/>
      <c r="DJ91" s="201"/>
      <c r="DK91" s="201"/>
      <c r="DL91" s="201"/>
      <c r="DM91" s="201"/>
      <c r="DN91" s="201"/>
      <c r="DO91" s="201"/>
    </row>
    <row r="92" spans="2:149" s="373" customFormat="1" hidden="1" x14ac:dyDescent="0.15">
      <c r="D92" s="72"/>
      <c r="E92" s="72"/>
      <c r="F92" s="72"/>
      <c r="G92" s="72"/>
      <c r="K92" s="387" t="str">
        <f>IF(AND(K9=$BB$9,K67="→"),"X","")</f>
        <v/>
      </c>
      <c r="L92" s="387" t="str">
        <f t="shared" ref="L92:AH92" si="31">IF(AND(L9=$BB$9,L67="→"),"X","")</f>
        <v/>
      </c>
      <c r="M92" s="387" t="str">
        <f t="shared" si="31"/>
        <v/>
      </c>
      <c r="N92" s="387" t="str">
        <f t="shared" si="31"/>
        <v/>
      </c>
      <c r="O92" s="387" t="str">
        <f t="shared" si="31"/>
        <v/>
      </c>
      <c r="P92" s="387" t="str">
        <f t="shared" si="31"/>
        <v/>
      </c>
      <c r="Q92" s="387" t="str">
        <f t="shared" si="31"/>
        <v/>
      </c>
      <c r="R92" s="387" t="str">
        <f t="shared" si="31"/>
        <v/>
      </c>
      <c r="S92" s="387" t="str">
        <f t="shared" si="31"/>
        <v/>
      </c>
      <c r="T92" s="387" t="str">
        <f t="shared" si="31"/>
        <v/>
      </c>
      <c r="U92" s="387" t="str">
        <f t="shared" si="31"/>
        <v/>
      </c>
      <c r="V92" s="387" t="str">
        <f t="shared" si="31"/>
        <v/>
      </c>
      <c r="W92" s="387" t="str">
        <f t="shared" si="31"/>
        <v/>
      </c>
      <c r="X92" s="387" t="str">
        <f t="shared" si="31"/>
        <v/>
      </c>
      <c r="Y92" s="387" t="str">
        <f t="shared" si="31"/>
        <v/>
      </c>
      <c r="Z92" s="387" t="str">
        <f t="shared" si="31"/>
        <v/>
      </c>
      <c r="AA92" s="387" t="str">
        <f t="shared" si="31"/>
        <v/>
      </c>
      <c r="AB92" s="387" t="str">
        <f t="shared" si="31"/>
        <v/>
      </c>
      <c r="AC92" s="387" t="str">
        <f t="shared" si="31"/>
        <v/>
      </c>
      <c r="AD92" s="387" t="str">
        <f t="shared" si="31"/>
        <v/>
      </c>
      <c r="AE92" s="387" t="str">
        <f t="shared" si="31"/>
        <v/>
      </c>
      <c r="AF92" s="387" t="str">
        <f t="shared" si="31"/>
        <v/>
      </c>
      <c r="AG92" s="387" t="str">
        <f t="shared" si="31"/>
        <v/>
      </c>
      <c r="AH92" s="387" t="str">
        <f t="shared" si="31"/>
        <v/>
      </c>
      <c r="AI92" s="373">
        <f>COUNTIF(K92:AH92,"X")</f>
        <v>0</v>
      </c>
      <c r="BB92" s="273"/>
      <c r="BC92" s="273"/>
      <c r="BD92" s="273"/>
      <c r="BE92" s="273"/>
      <c r="BF92" s="273"/>
      <c r="BW92" s="13"/>
      <c r="BX92" s="13"/>
      <c r="BY92" s="13"/>
      <c r="BZ92" s="13"/>
      <c r="CA92" s="13"/>
      <c r="CB92" s="13"/>
      <c r="CC92" s="13"/>
      <c r="CD92" s="13"/>
      <c r="CE92" s="13"/>
      <c r="CF92" s="13"/>
      <c r="CI92" s="373">
        <v>44</v>
      </c>
      <c r="CJ92" t="s">
        <v>640</v>
      </c>
      <c r="CK92" s="201"/>
      <c r="CL92" s="201"/>
      <c r="CM92" s="201" t="str">
        <f t="shared" si="30"/>
        <v/>
      </c>
      <c r="CN92" s="201"/>
      <c r="CO92" s="201"/>
      <c r="CP92" s="201"/>
      <c r="CQ92" s="201"/>
      <c r="CR92" s="201"/>
      <c r="CS92" s="201"/>
      <c r="CT92" s="201"/>
      <c r="CU92" s="201"/>
      <c r="CV92" s="201"/>
      <c r="CW92" s="201"/>
      <c r="CX92" s="201"/>
      <c r="CY92" s="201"/>
      <c r="CZ92" s="201"/>
      <c r="DA92" s="201"/>
      <c r="DB92" s="201"/>
      <c r="DC92" s="201"/>
      <c r="DD92" s="201"/>
      <c r="DE92" s="201"/>
      <c r="DF92" s="201"/>
      <c r="DG92" s="201"/>
      <c r="DH92" s="201"/>
      <c r="DI92" s="201"/>
      <c r="DJ92" s="201"/>
      <c r="DK92" s="201"/>
      <c r="DL92" s="201"/>
      <c r="DM92" s="201"/>
      <c r="DN92" s="201"/>
      <c r="DO92" s="201"/>
    </row>
    <row r="93" spans="2:149" s="373" customFormat="1" ht="14.25" hidden="1" x14ac:dyDescent="0.15">
      <c r="D93" s="101"/>
      <c r="E93" s="71"/>
      <c r="F93" s="71"/>
      <c r="G93" s="71"/>
      <c r="K93" s="387" t="str">
        <f>IF(AND(K9=$BB$9,K68="→"),"X","")</f>
        <v/>
      </c>
      <c r="L93" s="387" t="str">
        <f t="shared" ref="L93:AH93" si="32">IF(AND(L9=$BB$9,L68="→"),"X","")</f>
        <v/>
      </c>
      <c r="M93" s="387" t="str">
        <f t="shared" si="32"/>
        <v/>
      </c>
      <c r="N93" s="387" t="str">
        <f t="shared" si="32"/>
        <v/>
      </c>
      <c r="O93" s="387" t="str">
        <f t="shared" si="32"/>
        <v/>
      </c>
      <c r="P93" s="387" t="str">
        <f t="shared" si="32"/>
        <v/>
      </c>
      <c r="Q93" s="387" t="str">
        <f t="shared" si="32"/>
        <v/>
      </c>
      <c r="R93" s="387" t="str">
        <f t="shared" si="32"/>
        <v/>
      </c>
      <c r="S93" s="387" t="str">
        <f t="shared" si="32"/>
        <v/>
      </c>
      <c r="T93" s="387" t="str">
        <f t="shared" si="32"/>
        <v/>
      </c>
      <c r="U93" s="387" t="str">
        <f t="shared" si="32"/>
        <v/>
      </c>
      <c r="V93" s="387" t="str">
        <f t="shared" si="32"/>
        <v/>
      </c>
      <c r="W93" s="387" t="str">
        <f t="shared" si="32"/>
        <v/>
      </c>
      <c r="X93" s="387" t="str">
        <f t="shared" si="32"/>
        <v/>
      </c>
      <c r="Y93" s="387" t="str">
        <f t="shared" si="32"/>
        <v/>
      </c>
      <c r="Z93" s="387" t="str">
        <f t="shared" si="32"/>
        <v/>
      </c>
      <c r="AA93" s="387" t="str">
        <f t="shared" si="32"/>
        <v/>
      </c>
      <c r="AB93" s="387" t="str">
        <f t="shared" si="32"/>
        <v/>
      </c>
      <c r="AC93" s="387" t="str">
        <f t="shared" si="32"/>
        <v/>
      </c>
      <c r="AD93" s="387" t="str">
        <f t="shared" si="32"/>
        <v/>
      </c>
      <c r="AE93" s="387" t="str">
        <f t="shared" si="32"/>
        <v/>
      </c>
      <c r="AF93" s="387" t="str">
        <f t="shared" si="32"/>
        <v/>
      </c>
      <c r="AG93" s="387" t="str">
        <f t="shared" si="32"/>
        <v/>
      </c>
      <c r="AH93" s="387" t="str">
        <f t="shared" si="32"/>
        <v/>
      </c>
      <c r="AI93" s="373">
        <f>COUNTIF(K93:AH93,"X")</f>
        <v>0</v>
      </c>
      <c r="BB93" s="273"/>
      <c r="BC93" s="273"/>
      <c r="BD93" s="273"/>
      <c r="BE93" s="273"/>
      <c r="BF93" s="273"/>
      <c r="BW93" s="13"/>
      <c r="BX93" s="13"/>
      <c r="BY93" s="13"/>
      <c r="BZ93" s="13"/>
      <c r="CA93" s="13"/>
      <c r="CB93" s="13"/>
      <c r="CC93" s="13"/>
      <c r="CD93" s="13"/>
      <c r="CE93" s="13"/>
      <c r="CF93" s="13"/>
      <c r="CI93" s="373">
        <v>45</v>
      </c>
      <c r="CJ93" t="s">
        <v>641</v>
      </c>
      <c r="CK93" s="201"/>
      <c r="CL93" s="201"/>
      <c r="CM93" s="201" t="str">
        <f t="shared" si="30"/>
        <v/>
      </c>
      <c r="CN93" s="201"/>
      <c r="CO93" s="201"/>
      <c r="CP93" s="201"/>
      <c r="CQ93" s="201"/>
      <c r="CR93" s="201"/>
      <c r="CS93" s="201"/>
      <c r="CT93" s="201"/>
      <c r="CU93" s="201"/>
      <c r="CV93" s="201"/>
      <c r="CW93" s="201"/>
      <c r="CX93" s="201"/>
      <c r="CY93" s="201"/>
      <c r="CZ93" s="201"/>
      <c r="DA93" s="201"/>
      <c r="DB93" s="201"/>
      <c r="DC93" s="201"/>
      <c r="DD93" s="201"/>
      <c r="DE93" s="201"/>
      <c r="DF93" s="201"/>
      <c r="DG93" s="201"/>
      <c r="DH93" s="201"/>
      <c r="DI93" s="201"/>
      <c r="DJ93" s="201"/>
      <c r="DK93" s="201"/>
      <c r="DL93" s="201"/>
      <c r="DM93" s="201"/>
      <c r="DN93" s="201"/>
      <c r="DO93" s="201"/>
    </row>
    <row r="94" spans="2:149" s="373" customFormat="1" ht="14.25" hidden="1" x14ac:dyDescent="0.15">
      <c r="D94" s="101"/>
      <c r="E94" s="386"/>
      <c r="F94" s="386"/>
      <c r="G94" s="386"/>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H94" s="387"/>
      <c r="BB94" s="273"/>
      <c r="BC94" s="273"/>
      <c r="BD94" s="273"/>
      <c r="BE94" s="273"/>
      <c r="BF94" s="273"/>
      <c r="BW94" s="13"/>
      <c r="BX94" s="13"/>
      <c r="BY94" s="13"/>
      <c r="BZ94" s="13"/>
      <c r="CA94" s="13"/>
      <c r="CB94" s="13"/>
      <c r="CC94" s="13"/>
      <c r="CD94" s="13"/>
      <c r="CE94" s="13"/>
      <c r="CF94" s="13"/>
      <c r="CI94" s="373">
        <v>46</v>
      </c>
      <c r="CJ94" t="s">
        <v>642</v>
      </c>
      <c r="CK94" s="201"/>
      <c r="CL94" s="201"/>
      <c r="CM94" s="201" t="str">
        <f t="shared" si="30"/>
        <v/>
      </c>
      <c r="CN94" s="201"/>
      <c r="CO94" s="201"/>
      <c r="CP94" s="201"/>
      <c r="CQ94" s="201"/>
      <c r="CR94" s="201"/>
      <c r="CS94" s="201"/>
      <c r="CT94" s="201"/>
      <c r="CU94" s="201"/>
      <c r="CV94" s="201"/>
      <c r="CW94" s="201"/>
      <c r="CX94" s="201"/>
      <c r="CY94" s="201"/>
      <c r="CZ94" s="201"/>
      <c r="DA94" s="201"/>
      <c r="DB94" s="201"/>
      <c r="DC94" s="201"/>
      <c r="DD94" s="201"/>
      <c r="DE94" s="201"/>
      <c r="DF94" s="201"/>
      <c r="DG94" s="201"/>
      <c r="DH94" s="201"/>
      <c r="DI94" s="201"/>
      <c r="DJ94" s="201"/>
      <c r="DK94" s="201"/>
      <c r="DL94" s="201"/>
      <c r="DM94" s="201"/>
      <c r="DN94" s="201"/>
      <c r="DO94" s="201"/>
    </row>
    <row r="95" spans="2:149" s="373" customFormat="1" ht="14.25" hidden="1" x14ac:dyDescent="0.15">
      <c r="D95" s="101"/>
      <c r="E95" s="386"/>
      <c r="F95" s="386"/>
      <c r="G95" s="386"/>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H95" s="387"/>
      <c r="BB95" s="273"/>
      <c r="BC95" s="273"/>
      <c r="BD95" s="273"/>
      <c r="BE95" s="273"/>
      <c r="BF95" s="273"/>
      <c r="BW95" s="13"/>
      <c r="BX95" s="13"/>
      <c r="BY95" s="13"/>
      <c r="BZ95" s="13"/>
      <c r="CA95" s="13"/>
      <c r="CB95" s="13"/>
      <c r="CC95" s="13"/>
      <c r="CD95" s="13"/>
      <c r="CE95" s="13"/>
      <c r="CF95" s="13"/>
      <c r="CI95" s="373">
        <v>47</v>
      </c>
      <c r="CJ95" t="s">
        <v>643</v>
      </c>
      <c r="CK95" s="201"/>
      <c r="CL95" s="201"/>
      <c r="CM95" s="201" t="str">
        <f t="shared" si="30"/>
        <v/>
      </c>
      <c r="CN95" s="201"/>
      <c r="CO95" s="201"/>
      <c r="CP95" s="201"/>
      <c r="CQ95" s="201"/>
      <c r="CR95" s="201"/>
      <c r="CS95" s="201"/>
      <c r="CT95" s="201"/>
      <c r="CU95" s="201"/>
      <c r="CV95" s="201"/>
      <c r="CW95" s="201"/>
      <c r="CX95" s="201"/>
      <c r="CY95" s="201"/>
      <c r="CZ95" s="201"/>
      <c r="DA95" s="201"/>
      <c r="DB95" s="201"/>
      <c r="DC95" s="201"/>
      <c r="DD95" s="201"/>
      <c r="DE95" s="201"/>
      <c r="DF95" s="201"/>
      <c r="DG95" s="201"/>
      <c r="DH95" s="201"/>
      <c r="DI95" s="201"/>
      <c r="DJ95" s="201"/>
      <c r="DK95" s="201"/>
      <c r="DL95" s="201"/>
      <c r="DM95" s="201"/>
      <c r="DN95" s="201"/>
      <c r="DO95" s="201"/>
    </row>
    <row r="96" spans="2:149" s="373" customFormat="1" hidden="1" x14ac:dyDescent="0.15">
      <c r="D96" s="101"/>
      <c r="K96" s="387" t="str">
        <f>IF(バルブ!$R$7="無記号","",バルブ!$R$7)</f>
        <v/>
      </c>
      <c r="L96" s="387" t="str">
        <f>IF(バルブ!$R$7="無記号","",バルブ!$R$7)</f>
        <v/>
      </c>
      <c r="M96" s="387" t="str">
        <f>IF(バルブ!$R$7="無記号","",バルブ!$R$7)</f>
        <v/>
      </c>
      <c r="N96" s="387" t="str">
        <f>IF(バルブ!$R$7="無記号","",バルブ!$R$7)</f>
        <v/>
      </c>
      <c r="O96" s="387" t="str">
        <f>IF(バルブ!$R$7="無記号","",バルブ!$R$7)</f>
        <v/>
      </c>
      <c r="P96" s="387" t="str">
        <f>IF(バルブ!$R$7="無記号","",バルブ!$R$7)</f>
        <v/>
      </c>
      <c r="Q96" s="387" t="str">
        <f>IF(バルブ!$R$7="無記号","",バルブ!$R$7)</f>
        <v/>
      </c>
      <c r="R96" s="387" t="str">
        <f>IF(バルブ!$R$7="無記号","",バルブ!$R$7)</f>
        <v/>
      </c>
      <c r="S96" s="387" t="str">
        <f>IF(バルブ!$R$7="無記号","",バルブ!$R$7)</f>
        <v/>
      </c>
      <c r="T96" s="387" t="str">
        <f>IF(バルブ!$R$7="無記号","",バルブ!$R$7)</f>
        <v/>
      </c>
      <c r="U96" s="387" t="str">
        <f>IF(バルブ!$R$7="無記号","",バルブ!$R$7)</f>
        <v/>
      </c>
      <c r="V96" s="387" t="str">
        <f>IF(バルブ!$R$7="無記号","",バルブ!$R$7)</f>
        <v/>
      </c>
      <c r="W96" s="387" t="str">
        <f>IF(バルブ!$R$7="無記号","",バルブ!$R$7)</f>
        <v/>
      </c>
      <c r="X96" s="387" t="str">
        <f>IF(バルブ!$R$7="無記号","",バルブ!$R$7)</f>
        <v/>
      </c>
      <c r="Y96" s="387" t="str">
        <f>IF(バルブ!$R$7="無記号","",バルブ!$R$7)</f>
        <v/>
      </c>
      <c r="Z96" s="387" t="str">
        <f>IF(バルブ!$R$7="無記号","",バルブ!$R$7)</f>
        <v/>
      </c>
      <c r="AA96" s="387" t="str">
        <f>IF(バルブ!$R$7="無記号","",バルブ!$R$7)</f>
        <v/>
      </c>
      <c r="AB96" s="387" t="str">
        <f>IF(バルブ!$R$7="無記号","",バルブ!$R$7)</f>
        <v/>
      </c>
      <c r="AC96" s="387" t="str">
        <f>IF(バルブ!$R$7="無記号","",バルブ!$R$7)</f>
        <v/>
      </c>
      <c r="AD96" s="387" t="str">
        <f>IF(バルブ!$R$7="無記号","",バルブ!$R$7)</f>
        <v/>
      </c>
      <c r="AE96" s="387" t="str">
        <f>IF(バルブ!$R$7="無記号","",バルブ!$R$7)</f>
        <v/>
      </c>
      <c r="AF96" s="387" t="str">
        <f>IF(バルブ!$R$7="無記号","",バルブ!$R$7)</f>
        <v/>
      </c>
      <c r="AG96" s="387" t="str">
        <f>IF(バルブ!$R$7="無記号","",バルブ!$R$7)</f>
        <v/>
      </c>
      <c r="AH96" s="387" t="str">
        <f>IF(バルブ!$R$7="無記号","",バルブ!$R$7)</f>
        <v/>
      </c>
      <c r="BB96" s="273"/>
      <c r="BC96" s="273"/>
      <c r="BD96" s="273"/>
      <c r="BE96" s="273"/>
      <c r="BF96" s="273"/>
      <c r="BW96" s="13"/>
      <c r="BX96" s="13"/>
      <c r="BY96" s="13"/>
      <c r="BZ96" s="13"/>
      <c r="CA96" s="13"/>
      <c r="CB96" s="13"/>
      <c r="CC96" s="13"/>
      <c r="CD96" s="13"/>
      <c r="CE96" s="13"/>
      <c r="CF96" s="13"/>
      <c r="CI96" s="373">
        <v>39</v>
      </c>
      <c r="CJ96" s="42" t="s">
        <v>11</v>
      </c>
      <c r="CK96" s="43"/>
      <c r="CL96" s="43"/>
      <c r="CM96" s="43" t="str">
        <f>IF((COUNTIF($J$20:$AI$21,CJ96)+COUNTIF($J$75:$AI$76,CJ96)+COUNTIF($J$78:$AI$81,CJ96))=0,"",(COUNTIF($J$20:$AI$21,CJ96)+COUNTIF($J$75:$AI$76,CJ96)+COUNTIF($J$78:$AI$81,CJ96)))</f>
        <v/>
      </c>
      <c r="CN96" s="43" t="s">
        <v>202</v>
      </c>
      <c r="CO96" s="201" t="str">
        <f t="shared" ref="CO96:CO124" si="33">IF($J$78=$CJ96,"P",IF($J$80=$CJ96,"X",""))</f>
        <v/>
      </c>
      <c r="CP96" s="201" t="str">
        <f t="shared" ref="CP96:CP124" si="34">IF($J$79=$CJ96,"E",IF($J$81=$CJ96,"PE",""))</f>
        <v/>
      </c>
      <c r="CQ96" s="101" t="str">
        <f t="shared" ref="CQ96:DF111" si="35">IF(K$75=$CJ96,"A'","")&amp;IF(K$76=$CJ96,"B'","")&amp;IF(K$20=$CJ96,"A","")&amp;IF(K$21=$CJ96,"B","")</f>
        <v/>
      </c>
      <c r="CR96" s="101" t="str">
        <f t="shared" si="35"/>
        <v/>
      </c>
      <c r="CS96" s="101" t="str">
        <f t="shared" si="35"/>
        <v/>
      </c>
      <c r="CT96" s="101" t="str">
        <f t="shared" si="35"/>
        <v/>
      </c>
      <c r="CU96" s="101" t="str">
        <f t="shared" si="35"/>
        <v/>
      </c>
      <c r="CV96" s="101" t="str">
        <f t="shared" si="35"/>
        <v/>
      </c>
      <c r="CW96" s="101" t="str">
        <f t="shared" si="35"/>
        <v/>
      </c>
      <c r="CX96" s="101" t="str">
        <f t="shared" si="35"/>
        <v/>
      </c>
      <c r="CY96" s="101" t="str">
        <f t="shared" si="35"/>
        <v/>
      </c>
      <c r="CZ96" s="101" t="str">
        <f t="shared" si="35"/>
        <v/>
      </c>
      <c r="DA96" s="101" t="str">
        <f t="shared" si="35"/>
        <v/>
      </c>
      <c r="DB96" s="101" t="str">
        <f t="shared" si="35"/>
        <v/>
      </c>
      <c r="DC96" s="101" t="str">
        <f t="shared" si="35"/>
        <v/>
      </c>
      <c r="DD96" s="101" t="str">
        <f t="shared" si="35"/>
        <v/>
      </c>
      <c r="DE96" s="101" t="str">
        <f t="shared" si="35"/>
        <v/>
      </c>
      <c r="DF96" s="101" t="str">
        <f t="shared" si="35"/>
        <v/>
      </c>
      <c r="DG96" s="101" t="str">
        <f t="shared" ref="DG96:DO124" si="36">IF(AA$75=$CJ96,"A'","")&amp;IF(AA$76=$CJ96,"B'","")&amp;IF(AA$20=$CJ96,"A","")&amp;IF(AA$21=$CJ96,"B","")</f>
        <v/>
      </c>
      <c r="DH96" s="101" t="str">
        <f t="shared" si="36"/>
        <v/>
      </c>
      <c r="DI96" s="101" t="str">
        <f t="shared" si="36"/>
        <v/>
      </c>
      <c r="DJ96" s="101" t="str">
        <f t="shared" si="36"/>
        <v/>
      </c>
      <c r="DK96" s="101" t="str">
        <f t="shared" si="36"/>
        <v/>
      </c>
      <c r="DL96" s="101" t="str">
        <f t="shared" si="36"/>
        <v/>
      </c>
      <c r="DM96" s="101" t="str">
        <f t="shared" si="36"/>
        <v/>
      </c>
      <c r="DN96" s="101" t="str">
        <f t="shared" si="36"/>
        <v/>
      </c>
      <c r="DO96" s="101" t="str">
        <f t="shared" si="36"/>
        <v/>
      </c>
      <c r="DP96" s="373" t="str">
        <f t="shared" ref="DP96:DP124" si="37">IF($AI$78=$CJ96,"P",IF($AI$80=$CJ96,"X",""))</f>
        <v/>
      </c>
      <c r="DQ96" s="373" t="str">
        <f t="shared" ref="DQ96:DQ124" si="38">IF($AI$79=$CJ96,"E",IF($AI$81=$CJ96,"PE",""))</f>
        <v/>
      </c>
      <c r="DR96" s="101"/>
      <c r="DS96" s="101"/>
      <c r="DT96" s="101"/>
    </row>
    <row r="97" spans="4:121" s="373" customFormat="1" ht="17.25" hidden="1" x14ac:dyDescent="0.2">
      <c r="D97" s="101"/>
      <c r="K97" s="387" t="s">
        <v>221</v>
      </c>
      <c r="L97" s="387" t="s">
        <v>221</v>
      </c>
      <c r="M97" s="387" t="s">
        <v>221</v>
      </c>
      <c r="N97" s="387" t="s">
        <v>221</v>
      </c>
      <c r="O97" s="387" t="s">
        <v>221</v>
      </c>
      <c r="P97" s="387" t="s">
        <v>221</v>
      </c>
      <c r="Q97" s="387" t="s">
        <v>221</v>
      </c>
      <c r="R97" s="387" t="s">
        <v>221</v>
      </c>
      <c r="S97" s="387" t="s">
        <v>221</v>
      </c>
      <c r="T97" s="387" t="s">
        <v>221</v>
      </c>
      <c r="U97" s="387" t="s">
        <v>221</v>
      </c>
      <c r="V97" s="387" t="s">
        <v>221</v>
      </c>
      <c r="W97" s="387" t="s">
        <v>221</v>
      </c>
      <c r="X97" s="387" t="s">
        <v>221</v>
      </c>
      <c r="Y97" s="387" t="s">
        <v>221</v>
      </c>
      <c r="Z97" s="387" t="s">
        <v>221</v>
      </c>
      <c r="AA97" s="387" t="s">
        <v>221</v>
      </c>
      <c r="AB97" s="387" t="s">
        <v>221</v>
      </c>
      <c r="AC97" s="387" t="s">
        <v>221</v>
      </c>
      <c r="AD97" s="387" t="s">
        <v>221</v>
      </c>
      <c r="AE97" s="387" t="s">
        <v>221</v>
      </c>
      <c r="AF97" s="387" t="s">
        <v>221</v>
      </c>
      <c r="AG97" s="387" t="s">
        <v>221</v>
      </c>
      <c r="AH97" s="387" t="s">
        <v>221</v>
      </c>
      <c r="AI97" s="380"/>
      <c r="AJ97" s="380"/>
      <c r="AK97" s="380"/>
      <c r="AL97" s="380"/>
      <c r="AM97" s="380"/>
      <c r="AN97" s="380"/>
      <c r="AO97" s="380"/>
      <c r="AP97" s="380"/>
      <c r="BB97" s="273"/>
      <c r="BC97" s="273"/>
      <c r="BD97" s="273"/>
      <c r="BE97" s="273"/>
      <c r="BF97" s="273"/>
      <c r="BW97" s="13"/>
      <c r="BX97" s="13"/>
      <c r="BY97" s="13"/>
      <c r="BZ97" s="13"/>
      <c r="CA97" s="13"/>
      <c r="CB97" s="13"/>
      <c r="CC97" s="13"/>
      <c r="CD97" s="13"/>
      <c r="CE97" s="13"/>
      <c r="CF97" s="13"/>
      <c r="CI97" s="373">
        <v>40</v>
      </c>
      <c r="CJ97" s="42" t="s">
        <v>463</v>
      </c>
      <c r="CK97" s="43"/>
      <c r="CL97" s="43"/>
      <c r="CM97" s="43" t="str">
        <f t="shared" ref="CM97:CM124" si="39">IF((COUNTIF($J$20:$AI$21,CJ97)+COUNTIF($J$75:$AI$76,CJ97)+COUNTIF($J$78:$AI$81,CJ97))=0,"",(COUNTIF($J$20:$AI$21,CJ97)+COUNTIF($J$75:$AI$76,CJ97)+COUNTIF($J$78:$AI$81,CJ97)))</f>
        <v/>
      </c>
      <c r="CN97" s="43" t="s">
        <v>203</v>
      </c>
      <c r="CO97" s="201" t="str">
        <f t="shared" si="33"/>
        <v/>
      </c>
      <c r="CP97" s="201" t="str">
        <f t="shared" si="34"/>
        <v/>
      </c>
      <c r="CQ97" s="101" t="str">
        <f t="shared" si="35"/>
        <v/>
      </c>
      <c r="CR97" s="101" t="str">
        <f t="shared" si="35"/>
        <v/>
      </c>
      <c r="CS97" s="101" t="str">
        <f t="shared" si="35"/>
        <v/>
      </c>
      <c r="CT97" s="101" t="str">
        <f t="shared" si="35"/>
        <v/>
      </c>
      <c r="CU97" s="101" t="str">
        <f t="shared" si="35"/>
        <v/>
      </c>
      <c r="CV97" s="101" t="str">
        <f t="shared" si="35"/>
        <v/>
      </c>
      <c r="CW97" s="101" t="str">
        <f t="shared" si="35"/>
        <v/>
      </c>
      <c r="CX97" s="101" t="str">
        <f t="shared" si="35"/>
        <v/>
      </c>
      <c r="CY97" s="101" t="str">
        <f t="shared" si="35"/>
        <v/>
      </c>
      <c r="CZ97" s="101" t="str">
        <f t="shared" si="35"/>
        <v/>
      </c>
      <c r="DA97" s="101" t="str">
        <f t="shared" si="35"/>
        <v/>
      </c>
      <c r="DB97" s="101" t="str">
        <f t="shared" si="35"/>
        <v/>
      </c>
      <c r="DC97" s="101" t="str">
        <f t="shared" si="35"/>
        <v/>
      </c>
      <c r="DD97" s="101" t="str">
        <f t="shared" si="35"/>
        <v/>
      </c>
      <c r="DE97" s="101" t="str">
        <f t="shared" si="35"/>
        <v/>
      </c>
      <c r="DF97" s="101" t="str">
        <f t="shared" si="35"/>
        <v/>
      </c>
      <c r="DG97" s="101" t="str">
        <f t="shared" si="36"/>
        <v/>
      </c>
      <c r="DH97" s="101" t="str">
        <f t="shared" si="36"/>
        <v/>
      </c>
      <c r="DI97" s="101" t="str">
        <f t="shared" si="36"/>
        <v/>
      </c>
      <c r="DJ97" s="101" t="str">
        <f t="shared" si="36"/>
        <v/>
      </c>
      <c r="DK97" s="101" t="str">
        <f t="shared" si="36"/>
        <v/>
      </c>
      <c r="DL97" s="101" t="str">
        <f t="shared" si="36"/>
        <v/>
      </c>
      <c r="DM97" s="101" t="str">
        <f t="shared" si="36"/>
        <v/>
      </c>
      <c r="DN97" s="101" t="str">
        <f t="shared" si="36"/>
        <v/>
      </c>
      <c r="DO97" s="101" t="str">
        <f t="shared" si="36"/>
        <v/>
      </c>
      <c r="DP97" s="373" t="str">
        <f t="shared" si="37"/>
        <v/>
      </c>
      <c r="DQ97" s="373" t="str">
        <f t="shared" si="38"/>
        <v/>
      </c>
    </row>
    <row r="98" spans="4:121" s="373" customFormat="1" ht="14.25" hidden="1" x14ac:dyDescent="0.15">
      <c r="D98" s="101"/>
      <c r="K98" s="387">
        <v>5</v>
      </c>
      <c r="L98" s="387">
        <v>5</v>
      </c>
      <c r="M98" s="387">
        <v>5</v>
      </c>
      <c r="N98" s="387">
        <v>5</v>
      </c>
      <c r="O98" s="387">
        <v>5</v>
      </c>
      <c r="P98" s="387">
        <v>5</v>
      </c>
      <c r="Q98" s="387">
        <v>5</v>
      </c>
      <c r="R98" s="387">
        <v>5</v>
      </c>
      <c r="S98" s="387">
        <v>5</v>
      </c>
      <c r="T98" s="387">
        <v>5</v>
      </c>
      <c r="U98" s="387">
        <v>5</v>
      </c>
      <c r="V98" s="387">
        <v>5</v>
      </c>
      <c r="W98" s="387">
        <v>5</v>
      </c>
      <c r="X98" s="387">
        <v>5</v>
      </c>
      <c r="Y98" s="387">
        <v>5</v>
      </c>
      <c r="Z98" s="387">
        <v>5</v>
      </c>
      <c r="AA98" s="387">
        <v>5</v>
      </c>
      <c r="AB98" s="387">
        <v>5</v>
      </c>
      <c r="AC98" s="387">
        <v>5</v>
      </c>
      <c r="AD98" s="387">
        <v>5</v>
      </c>
      <c r="AE98" s="387">
        <v>5</v>
      </c>
      <c r="AF98" s="387">
        <v>5</v>
      </c>
      <c r="AG98" s="387">
        <v>5</v>
      </c>
      <c r="AH98" s="387">
        <v>5</v>
      </c>
      <c r="AI98" s="381"/>
      <c r="AJ98" s="381"/>
      <c r="AK98" s="381"/>
      <c r="AL98" s="381"/>
      <c r="AM98" s="381"/>
      <c r="AN98" s="381"/>
      <c r="AO98" s="381"/>
      <c r="AP98" s="381"/>
      <c r="BB98" s="273"/>
      <c r="BC98" s="273"/>
      <c r="BD98" s="273"/>
      <c r="BE98" s="273"/>
      <c r="BF98" s="273"/>
      <c r="BW98" s="13"/>
      <c r="BX98" s="13"/>
      <c r="BY98" s="13"/>
      <c r="BZ98" s="13"/>
      <c r="CA98" s="13"/>
      <c r="CB98" s="13"/>
      <c r="CC98" s="13"/>
      <c r="CD98" s="13"/>
      <c r="CE98" s="13"/>
      <c r="CF98" s="13"/>
      <c r="CI98" s="373">
        <v>41</v>
      </c>
      <c r="CJ98" s="42" t="s">
        <v>464</v>
      </c>
      <c r="CK98" s="43"/>
      <c r="CL98" s="43"/>
      <c r="CM98" s="43" t="str">
        <f t="shared" si="39"/>
        <v/>
      </c>
      <c r="CN98" s="43" t="s">
        <v>204</v>
      </c>
      <c r="CO98" s="201" t="str">
        <f t="shared" si="33"/>
        <v/>
      </c>
      <c r="CP98" s="201" t="str">
        <f t="shared" si="34"/>
        <v/>
      </c>
      <c r="CQ98" s="101" t="str">
        <f t="shared" si="35"/>
        <v/>
      </c>
      <c r="CR98" s="101" t="str">
        <f t="shared" si="35"/>
        <v/>
      </c>
      <c r="CS98" s="101" t="str">
        <f t="shared" si="35"/>
        <v/>
      </c>
      <c r="CT98" s="101" t="str">
        <f t="shared" si="35"/>
        <v/>
      </c>
      <c r="CU98" s="101" t="str">
        <f t="shared" si="35"/>
        <v/>
      </c>
      <c r="CV98" s="101" t="str">
        <f t="shared" si="35"/>
        <v/>
      </c>
      <c r="CW98" s="101" t="str">
        <f t="shared" si="35"/>
        <v/>
      </c>
      <c r="CX98" s="101" t="str">
        <f t="shared" si="35"/>
        <v/>
      </c>
      <c r="CY98" s="101" t="str">
        <f t="shared" si="35"/>
        <v/>
      </c>
      <c r="CZ98" s="101" t="str">
        <f t="shared" si="35"/>
        <v/>
      </c>
      <c r="DA98" s="101" t="str">
        <f t="shared" si="35"/>
        <v/>
      </c>
      <c r="DB98" s="101" t="str">
        <f t="shared" si="35"/>
        <v/>
      </c>
      <c r="DC98" s="101" t="str">
        <f t="shared" si="35"/>
        <v/>
      </c>
      <c r="DD98" s="101" t="str">
        <f t="shared" si="35"/>
        <v/>
      </c>
      <c r="DE98" s="101" t="str">
        <f t="shared" si="35"/>
        <v/>
      </c>
      <c r="DF98" s="101" t="str">
        <f t="shared" si="35"/>
        <v/>
      </c>
      <c r="DG98" s="101" t="str">
        <f t="shared" si="36"/>
        <v/>
      </c>
      <c r="DH98" s="101" t="str">
        <f t="shared" si="36"/>
        <v/>
      </c>
      <c r="DI98" s="101" t="str">
        <f t="shared" si="36"/>
        <v/>
      </c>
      <c r="DJ98" s="101" t="str">
        <f t="shared" si="36"/>
        <v/>
      </c>
      <c r="DK98" s="101" t="str">
        <f t="shared" si="36"/>
        <v/>
      </c>
      <c r="DL98" s="101" t="str">
        <f t="shared" si="36"/>
        <v/>
      </c>
      <c r="DM98" s="101" t="str">
        <f t="shared" si="36"/>
        <v/>
      </c>
      <c r="DN98" s="101" t="str">
        <f t="shared" si="36"/>
        <v/>
      </c>
      <c r="DO98" s="101" t="str">
        <f t="shared" si="36"/>
        <v/>
      </c>
      <c r="DP98" s="373" t="str">
        <f t="shared" si="37"/>
        <v/>
      </c>
      <c r="DQ98" s="373" t="str">
        <f t="shared" si="38"/>
        <v/>
      </c>
    </row>
    <row r="99" spans="4:121" s="373" customFormat="1" hidden="1" x14ac:dyDescent="0.15">
      <c r="D99" s="101"/>
      <c r="K99" s="387" t="str">
        <f t="shared" ref="K99:AH99" si="40">IF(K13="","",K13)</f>
        <v/>
      </c>
      <c r="L99" s="387" t="str">
        <f t="shared" si="40"/>
        <v/>
      </c>
      <c r="M99" s="387" t="str">
        <f t="shared" si="40"/>
        <v/>
      </c>
      <c r="N99" s="387" t="str">
        <f t="shared" si="40"/>
        <v/>
      </c>
      <c r="O99" s="387" t="str">
        <f t="shared" si="40"/>
        <v/>
      </c>
      <c r="P99" s="387" t="str">
        <f t="shared" si="40"/>
        <v/>
      </c>
      <c r="Q99" s="387" t="str">
        <f t="shared" si="40"/>
        <v/>
      </c>
      <c r="R99" s="387" t="str">
        <f t="shared" si="40"/>
        <v/>
      </c>
      <c r="S99" s="387" t="str">
        <f t="shared" si="40"/>
        <v/>
      </c>
      <c r="T99" s="387" t="str">
        <f t="shared" si="40"/>
        <v/>
      </c>
      <c r="U99" s="387" t="str">
        <f t="shared" si="40"/>
        <v/>
      </c>
      <c r="V99" s="387" t="str">
        <f t="shared" si="40"/>
        <v/>
      </c>
      <c r="W99" s="387" t="str">
        <f t="shared" si="40"/>
        <v/>
      </c>
      <c r="X99" s="387" t="str">
        <f t="shared" si="40"/>
        <v/>
      </c>
      <c r="Y99" s="387" t="str">
        <f t="shared" si="40"/>
        <v/>
      </c>
      <c r="Z99" s="387" t="str">
        <f t="shared" si="40"/>
        <v/>
      </c>
      <c r="AA99" s="387" t="str">
        <f t="shared" si="40"/>
        <v/>
      </c>
      <c r="AB99" s="387" t="str">
        <f t="shared" si="40"/>
        <v/>
      </c>
      <c r="AC99" s="387" t="str">
        <f t="shared" si="40"/>
        <v/>
      </c>
      <c r="AD99" s="387" t="str">
        <f t="shared" si="40"/>
        <v/>
      </c>
      <c r="AE99" s="387" t="str">
        <f t="shared" si="40"/>
        <v/>
      </c>
      <c r="AF99" s="387" t="str">
        <f t="shared" si="40"/>
        <v/>
      </c>
      <c r="AG99" s="387" t="str">
        <f t="shared" si="40"/>
        <v/>
      </c>
      <c r="AH99" s="387" t="str">
        <f t="shared" si="40"/>
        <v/>
      </c>
      <c r="AI99" s="72"/>
      <c r="AJ99" s="141"/>
      <c r="AK99" s="141"/>
      <c r="AL99" s="141"/>
      <c r="AM99" s="141"/>
      <c r="AN99" s="141"/>
      <c r="AO99" s="141"/>
      <c r="AP99" s="382"/>
      <c r="BB99" s="273"/>
      <c r="BC99" s="273"/>
      <c r="BD99" s="273"/>
      <c r="BE99" s="273"/>
      <c r="BF99" s="273"/>
      <c r="BW99" s="13"/>
      <c r="BX99" s="13"/>
      <c r="BY99" s="13"/>
      <c r="BZ99" s="13"/>
      <c r="CA99" s="13"/>
      <c r="CB99" s="13"/>
      <c r="CC99" s="13"/>
      <c r="CD99" s="13"/>
      <c r="CE99" s="13"/>
      <c r="CF99" s="13"/>
      <c r="CG99" s="13"/>
      <c r="CI99" s="373">
        <v>42</v>
      </c>
      <c r="CJ99" s="42" t="s">
        <v>465</v>
      </c>
      <c r="CK99" s="43"/>
      <c r="CL99" s="43"/>
      <c r="CM99" s="43" t="str">
        <f t="shared" si="39"/>
        <v/>
      </c>
      <c r="CN99" s="43" t="s">
        <v>205</v>
      </c>
      <c r="CO99" s="201" t="str">
        <f t="shared" si="33"/>
        <v/>
      </c>
      <c r="CP99" s="201" t="str">
        <f t="shared" si="34"/>
        <v/>
      </c>
      <c r="CQ99" s="101" t="str">
        <f t="shared" si="35"/>
        <v/>
      </c>
      <c r="CR99" s="101" t="str">
        <f t="shared" si="35"/>
        <v/>
      </c>
      <c r="CS99" s="101" t="str">
        <f t="shared" si="35"/>
        <v/>
      </c>
      <c r="CT99" s="101" t="str">
        <f t="shared" si="35"/>
        <v/>
      </c>
      <c r="CU99" s="101" t="str">
        <f t="shared" si="35"/>
        <v/>
      </c>
      <c r="CV99" s="101" t="str">
        <f t="shared" si="35"/>
        <v/>
      </c>
      <c r="CW99" s="101" t="str">
        <f t="shared" si="35"/>
        <v/>
      </c>
      <c r="CX99" s="101" t="str">
        <f t="shared" si="35"/>
        <v/>
      </c>
      <c r="CY99" s="101" t="str">
        <f t="shared" si="35"/>
        <v/>
      </c>
      <c r="CZ99" s="101" t="str">
        <f t="shared" si="35"/>
        <v/>
      </c>
      <c r="DA99" s="101" t="str">
        <f t="shared" si="35"/>
        <v/>
      </c>
      <c r="DB99" s="101" t="str">
        <f t="shared" si="35"/>
        <v/>
      </c>
      <c r="DC99" s="101" t="str">
        <f t="shared" si="35"/>
        <v/>
      </c>
      <c r="DD99" s="101" t="str">
        <f t="shared" si="35"/>
        <v/>
      </c>
      <c r="DE99" s="101" t="str">
        <f t="shared" si="35"/>
        <v/>
      </c>
      <c r="DF99" s="101" t="str">
        <f t="shared" si="35"/>
        <v/>
      </c>
      <c r="DG99" s="101" t="str">
        <f t="shared" si="36"/>
        <v/>
      </c>
      <c r="DH99" s="101" t="str">
        <f t="shared" si="36"/>
        <v/>
      </c>
      <c r="DI99" s="101" t="str">
        <f t="shared" si="36"/>
        <v/>
      </c>
      <c r="DJ99" s="101" t="str">
        <f t="shared" si="36"/>
        <v/>
      </c>
      <c r="DK99" s="101" t="str">
        <f t="shared" si="36"/>
        <v/>
      </c>
      <c r="DL99" s="101" t="str">
        <f t="shared" si="36"/>
        <v/>
      </c>
      <c r="DM99" s="101" t="str">
        <f t="shared" si="36"/>
        <v/>
      </c>
      <c r="DN99" s="101" t="str">
        <f t="shared" si="36"/>
        <v/>
      </c>
      <c r="DO99" s="101" t="str">
        <f t="shared" si="36"/>
        <v/>
      </c>
      <c r="DP99" s="373" t="str">
        <f t="shared" si="37"/>
        <v/>
      </c>
      <c r="DQ99" s="373" t="str">
        <f t="shared" si="38"/>
        <v/>
      </c>
    </row>
    <row r="100" spans="4:121" s="373" customFormat="1" hidden="1" x14ac:dyDescent="0.15">
      <c r="D100" s="101"/>
      <c r="K100" s="387" t="str">
        <f t="shared" ref="K100:AH100" si="41">IF(K16="","0","3")</f>
        <v>0</v>
      </c>
      <c r="L100" s="387" t="str">
        <f t="shared" si="41"/>
        <v>0</v>
      </c>
      <c r="M100" s="387" t="str">
        <f t="shared" si="41"/>
        <v>0</v>
      </c>
      <c r="N100" s="387" t="str">
        <f t="shared" si="41"/>
        <v>0</v>
      </c>
      <c r="O100" s="387" t="str">
        <f t="shared" si="41"/>
        <v>0</v>
      </c>
      <c r="P100" s="387" t="str">
        <f t="shared" si="41"/>
        <v>0</v>
      </c>
      <c r="Q100" s="387" t="str">
        <f t="shared" si="41"/>
        <v>0</v>
      </c>
      <c r="R100" s="387" t="str">
        <f t="shared" si="41"/>
        <v>0</v>
      </c>
      <c r="S100" s="387" t="str">
        <f t="shared" si="41"/>
        <v>0</v>
      </c>
      <c r="T100" s="387" t="str">
        <f t="shared" si="41"/>
        <v>0</v>
      </c>
      <c r="U100" s="387" t="str">
        <f t="shared" si="41"/>
        <v>0</v>
      </c>
      <c r="V100" s="387" t="str">
        <f t="shared" si="41"/>
        <v>0</v>
      </c>
      <c r="W100" s="387" t="str">
        <f t="shared" si="41"/>
        <v>0</v>
      </c>
      <c r="X100" s="387" t="str">
        <f t="shared" si="41"/>
        <v>0</v>
      </c>
      <c r="Y100" s="387" t="str">
        <f t="shared" si="41"/>
        <v>0</v>
      </c>
      <c r="Z100" s="387" t="str">
        <f t="shared" si="41"/>
        <v>0</v>
      </c>
      <c r="AA100" s="387" t="str">
        <f t="shared" si="41"/>
        <v>0</v>
      </c>
      <c r="AB100" s="387" t="str">
        <f t="shared" si="41"/>
        <v>0</v>
      </c>
      <c r="AC100" s="387" t="str">
        <f t="shared" si="41"/>
        <v>0</v>
      </c>
      <c r="AD100" s="387" t="str">
        <f t="shared" si="41"/>
        <v>0</v>
      </c>
      <c r="AE100" s="387" t="str">
        <f t="shared" si="41"/>
        <v>0</v>
      </c>
      <c r="AF100" s="387" t="str">
        <f t="shared" si="41"/>
        <v>0</v>
      </c>
      <c r="AG100" s="387" t="str">
        <f t="shared" si="41"/>
        <v>0</v>
      </c>
      <c r="AH100" s="387" t="str">
        <f t="shared" si="41"/>
        <v>0</v>
      </c>
      <c r="AI100" s="72"/>
      <c r="AJ100" s="72"/>
      <c r="AK100" s="72"/>
      <c r="AL100" s="72"/>
      <c r="AM100" s="72"/>
      <c r="AN100" s="72"/>
      <c r="AO100" s="72"/>
      <c r="AP100" s="354"/>
      <c r="BB100" s="273"/>
      <c r="BC100" s="273"/>
      <c r="BD100" s="273"/>
      <c r="BE100" s="273"/>
      <c r="BF100" s="273"/>
      <c r="BW100" s="13"/>
      <c r="BX100" s="13"/>
      <c r="BY100" s="13"/>
      <c r="BZ100" s="13"/>
      <c r="CA100" s="13"/>
      <c r="CB100" s="13"/>
      <c r="CC100" s="13"/>
      <c r="CD100" s="13"/>
      <c r="CE100" s="13"/>
      <c r="CF100" s="13"/>
      <c r="CG100" s="13"/>
      <c r="CI100" s="373">
        <v>43</v>
      </c>
      <c r="CJ100" s="42" t="s">
        <v>466</v>
      </c>
      <c r="CK100" s="43"/>
      <c r="CL100" s="43"/>
      <c r="CM100" s="43" t="str">
        <f t="shared" si="39"/>
        <v/>
      </c>
      <c r="CN100" s="43" t="s">
        <v>206</v>
      </c>
      <c r="CO100" s="201" t="str">
        <f t="shared" si="33"/>
        <v/>
      </c>
      <c r="CP100" s="201" t="str">
        <f t="shared" si="34"/>
        <v/>
      </c>
      <c r="CQ100" s="101" t="str">
        <f t="shared" si="35"/>
        <v/>
      </c>
      <c r="CR100" s="101" t="str">
        <f t="shared" si="35"/>
        <v/>
      </c>
      <c r="CS100" s="101" t="str">
        <f t="shared" si="35"/>
        <v/>
      </c>
      <c r="CT100" s="101" t="str">
        <f t="shared" si="35"/>
        <v/>
      </c>
      <c r="CU100" s="101" t="str">
        <f t="shared" si="35"/>
        <v/>
      </c>
      <c r="CV100" s="101" t="str">
        <f t="shared" si="35"/>
        <v/>
      </c>
      <c r="CW100" s="101" t="str">
        <f t="shared" si="35"/>
        <v/>
      </c>
      <c r="CX100" s="101" t="str">
        <f t="shared" si="35"/>
        <v/>
      </c>
      <c r="CY100" s="101" t="str">
        <f t="shared" si="35"/>
        <v/>
      </c>
      <c r="CZ100" s="101" t="str">
        <f t="shared" si="35"/>
        <v/>
      </c>
      <c r="DA100" s="101" t="str">
        <f t="shared" si="35"/>
        <v/>
      </c>
      <c r="DB100" s="101" t="str">
        <f t="shared" si="35"/>
        <v/>
      </c>
      <c r="DC100" s="101" t="str">
        <f t="shared" si="35"/>
        <v/>
      </c>
      <c r="DD100" s="101" t="str">
        <f t="shared" si="35"/>
        <v/>
      </c>
      <c r="DE100" s="101" t="str">
        <f t="shared" si="35"/>
        <v/>
      </c>
      <c r="DF100" s="101" t="str">
        <f t="shared" si="35"/>
        <v/>
      </c>
      <c r="DG100" s="101" t="str">
        <f t="shared" si="36"/>
        <v/>
      </c>
      <c r="DH100" s="101" t="str">
        <f t="shared" si="36"/>
        <v/>
      </c>
      <c r="DI100" s="101" t="str">
        <f t="shared" si="36"/>
        <v/>
      </c>
      <c r="DJ100" s="101" t="str">
        <f t="shared" si="36"/>
        <v/>
      </c>
      <c r="DK100" s="101" t="str">
        <f t="shared" si="36"/>
        <v/>
      </c>
      <c r="DL100" s="101" t="str">
        <f t="shared" si="36"/>
        <v/>
      </c>
      <c r="DM100" s="101" t="str">
        <f t="shared" si="36"/>
        <v/>
      </c>
      <c r="DN100" s="101" t="str">
        <f t="shared" si="36"/>
        <v/>
      </c>
      <c r="DO100" s="101" t="str">
        <f t="shared" si="36"/>
        <v/>
      </c>
      <c r="DP100" s="373" t="str">
        <f t="shared" si="37"/>
        <v/>
      </c>
      <c r="DQ100" s="373" t="str">
        <f t="shared" si="38"/>
        <v/>
      </c>
    </row>
    <row r="101" spans="4:121" s="373" customFormat="1" hidden="1" x14ac:dyDescent="0.15">
      <c r="D101" s="101"/>
      <c r="K101" s="387" t="str">
        <f>IF(バルブ!$R$10&lt;&gt;"■",バルブ!$R$10,IF(AND(バルブ!$R$10="■",K14&lt;&gt;""),K14,""))</f>
        <v/>
      </c>
      <c r="L101" s="387" t="str">
        <f>IF(バルブ!$R$10&lt;&gt;"■",バルブ!$R$10,IF(AND(バルブ!$R$10="■",L14&lt;&gt;""),L14,""))</f>
        <v/>
      </c>
      <c r="M101" s="387" t="str">
        <f>IF(バルブ!$R$10&lt;&gt;"■",バルブ!$R$10,IF(AND(バルブ!$R$10="■",M14&lt;&gt;""),M14,""))</f>
        <v/>
      </c>
      <c r="N101" s="387" t="str">
        <f>IF(バルブ!$R$10&lt;&gt;"■",バルブ!$R$10,IF(AND(バルブ!$R$10="■",N14&lt;&gt;""),N14,""))</f>
        <v/>
      </c>
      <c r="O101" s="387" t="str">
        <f>IF(バルブ!$R$10&lt;&gt;"■",バルブ!$R$10,IF(AND(バルブ!$R$10="■",O14&lt;&gt;""),O14,""))</f>
        <v/>
      </c>
      <c r="P101" s="387" t="str">
        <f>IF(バルブ!$R$10&lt;&gt;"■",バルブ!$R$10,IF(AND(バルブ!$R$10="■",P14&lt;&gt;""),P14,""))</f>
        <v/>
      </c>
      <c r="Q101" s="387" t="str">
        <f>IF(バルブ!$R$10&lt;&gt;"■",バルブ!$R$10,IF(AND(バルブ!$R$10="■",Q14&lt;&gt;""),Q14,""))</f>
        <v/>
      </c>
      <c r="R101" s="387" t="str">
        <f>IF(バルブ!$R$10&lt;&gt;"■",バルブ!$R$10,IF(AND(バルブ!$R$10="■",R14&lt;&gt;""),R14,""))</f>
        <v/>
      </c>
      <c r="S101" s="387" t="str">
        <f>IF(バルブ!$R$10&lt;&gt;"■",バルブ!$R$10,IF(AND(バルブ!$R$10="■",S14&lt;&gt;""),S14,""))</f>
        <v/>
      </c>
      <c r="T101" s="387" t="str">
        <f>IF(バルブ!$R$10&lt;&gt;"■",バルブ!$R$10,IF(AND(バルブ!$R$10="■",T14&lt;&gt;""),T14,""))</f>
        <v/>
      </c>
      <c r="U101" s="387" t="str">
        <f>IF(バルブ!$R$10&lt;&gt;"■",バルブ!$R$10,IF(AND(バルブ!$R$10="■",U14&lt;&gt;""),U14,""))</f>
        <v/>
      </c>
      <c r="V101" s="387" t="str">
        <f>IF(バルブ!$R$10&lt;&gt;"■",バルブ!$R$10,IF(AND(バルブ!$R$10="■",V14&lt;&gt;""),V14,""))</f>
        <v/>
      </c>
      <c r="W101" s="387" t="str">
        <f>IF(バルブ!$R$10&lt;&gt;"■",バルブ!$R$10,IF(AND(バルブ!$R$10="■",W14&lt;&gt;""),W14,""))</f>
        <v/>
      </c>
      <c r="X101" s="387" t="str">
        <f>IF(バルブ!$R$10&lt;&gt;"■",バルブ!$R$10,IF(AND(バルブ!$R$10="■",X14&lt;&gt;""),X14,""))</f>
        <v/>
      </c>
      <c r="Y101" s="387" t="str">
        <f>IF(バルブ!$R$10&lt;&gt;"■",バルブ!$R$10,IF(AND(バルブ!$R$10="■",Y14&lt;&gt;""),Y14,""))</f>
        <v/>
      </c>
      <c r="Z101" s="387" t="str">
        <f>IF(バルブ!$R$10&lt;&gt;"■",バルブ!$R$10,IF(AND(バルブ!$R$10="■",Z14&lt;&gt;""),Z14,""))</f>
        <v/>
      </c>
      <c r="AA101" s="387" t="str">
        <f>IF(バルブ!$R$10&lt;&gt;"■",バルブ!$R$10,IF(AND(バルブ!$R$10="■",AA14&lt;&gt;""),AA14,""))</f>
        <v/>
      </c>
      <c r="AB101" s="387" t="str">
        <f>IF(バルブ!$R$10&lt;&gt;"■",バルブ!$R$10,IF(AND(バルブ!$R$10="■",AB14&lt;&gt;""),AB14,""))</f>
        <v/>
      </c>
      <c r="AC101" s="387" t="str">
        <f>IF(バルブ!$R$10&lt;&gt;"■",バルブ!$R$10,IF(AND(バルブ!$R$10="■",AC14&lt;&gt;""),AC14,""))</f>
        <v/>
      </c>
      <c r="AD101" s="387" t="str">
        <f>IF(バルブ!$R$10&lt;&gt;"■",バルブ!$R$10,IF(AND(バルブ!$R$10="■",AD14&lt;&gt;""),AD14,""))</f>
        <v/>
      </c>
      <c r="AE101" s="387" t="str">
        <f>IF(バルブ!$R$10&lt;&gt;"■",バルブ!$R$10,IF(AND(バルブ!$R$10="■",AE14&lt;&gt;""),AE14,""))</f>
        <v/>
      </c>
      <c r="AF101" s="387" t="str">
        <f>IF(バルブ!$R$10&lt;&gt;"■",バルブ!$R$10,IF(AND(バルブ!$R$10="■",AF14&lt;&gt;""),AF14,""))</f>
        <v/>
      </c>
      <c r="AG101" s="387" t="str">
        <f>IF(バルブ!$R$10&lt;&gt;"■",バルブ!$R$10,IF(AND(バルブ!$R$10="■",AG14&lt;&gt;""),AG14,""))</f>
        <v/>
      </c>
      <c r="AH101" s="387" t="str">
        <f>IF(バルブ!$R$10&lt;&gt;"■",バルブ!$R$10,IF(AND(バルブ!$R$10="■",AH14&lt;&gt;""),AH14,""))</f>
        <v/>
      </c>
      <c r="AI101" s="354"/>
      <c r="AJ101" s="354"/>
      <c r="AK101" s="354"/>
      <c r="AL101" s="354"/>
      <c r="AM101" s="354"/>
      <c r="AN101" s="354"/>
      <c r="AO101" s="354"/>
      <c r="AP101" s="354"/>
      <c r="BB101" s="273"/>
      <c r="BC101" s="273"/>
      <c r="BD101" s="273"/>
      <c r="BE101" s="273"/>
      <c r="BF101" s="273"/>
      <c r="BW101" s="13"/>
      <c r="BX101" s="13"/>
      <c r="BY101" s="13"/>
      <c r="BZ101" s="13"/>
      <c r="CA101" s="13"/>
      <c r="CB101" s="13"/>
      <c r="CC101" s="13"/>
      <c r="CD101" s="13"/>
      <c r="CE101" s="13"/>
      <c r="CF101" s="13"/>
      <c r="CG101" s="13"/>
      <c r="CI101" s="373">
        <v>44</v>
      </c>
      <c r="CJ101" s="42" t="s">
        <v>467</v>
      </c>
      <c r="CK101" s="43"/>
      <c r="CL101" s="43"/>
      <c r="CM101" s="43" t="str">
        <f t="shared" si="39"/>
        <v/>
      </c>
      <c r="CN101" s="43" t="s">
        <v>207</v>
      </c>
      <c r="CO101" s="201" t="str">
        <f t="shared" si="33"/>
        <v/>
      </c>
      <c r="CP101" s="201" t="str">
        <f t="shared" si="34"/>
        <v/>
      </c>
      <c r="CQ101" s="101" t="str">
        <f t="shared" si="35"/>
        <v/>
      </c>
      <c r="CR101" s="101" t="str">
        <f t="shared" si="35"/>
        <v/>
      </c>
      <c r="CS101" s="101" t="str">
        <f t="shared" si="35"/>
        <v/>
      </c>
      <c r="CT101" s="101" t="str">
        <f t="shared" si="35"/>
        <v/>
      </c>
      <c r="CU101" s="101" t="str">
        <f t="shared" si="35"/>
        <v/>
      </c>
      <c r="CV101" s="101" t="str">
        <f t="shared" si="35"/>
        <v/>
      </c>
      <c r="CW101" s="101" t="str">
        <f t="shared" si="35"/>
        <v/>
      </c>
      <c r="CX101" s="101" t="str">
        <f t="shared" si="35"/>
        <v/>
      </c>
      <c r="CY101" s="101" t="str">
        <f t="shared" si="35"/>
        <v/>
      </c>
      <c r="CZ101" s="101" t="str">
        <f t="shared" si="35"/>
        <v/>
      </c>
      <c r="DA101" s="101" t="str">
        <f t="shared" si="35"/>
        <v/>
      </c>
      <c r="DB101" s="101" t="str">
        <f t="shared" si="35"/>
        <v/>
      </c>
      <c r="DC101" s="101" t="str">
        <f t="shared" si="35"/>
        <v/>
      </c>
      <c r="DD101" s="101" t="str">
        <f t="shared" si="35"/>
        <v/>
      </c>
      <c r="DE101" s="101" t="str">
        <f t="shared" si="35"/>
        <v/>
      </c>
      <c r="DF101" s="101" t="str">
        <f t="shared" si="35"/>
        <v/>
      </c>
      <c r="DG101" s="101" t="str">
        <f t="shared" si="36"/>
        <v/>
      </c>
      <c r="DH101" s="101" t="str">
        <f t="shared" si="36"/>
        <v/>
      </c>
      <c r="DI101" s="101" t="str">
        <f t="shared" si="36"/>
        <v/>
      </c>
      <c r="DJ101" s="101" t="str">
        <f t="shared" si="36"/>
        <v/>
      </c>
      <c r="DK101" s="101" t="str">
        <f t="shared" si="36"/>
        <v/>
      </c>
      <c r="DL101" s="101" t="str">
        <f t="shared" si="36"/>
        <v/>
      </c>
      <c r="DM101" s="101" t="str">
        <f t="shared" si="36"/>
        <v/>
      </c>
      <c r="DN101" s="101" t="str">
        <f t="shared" si="36"/>
        <v/>
      </c>
      <c r="DO101" s="101" t="str">
        <f t="shared" si="36"/>
        <v/>
      </c>
      <c r="DP101" s="373" t="str">
        <f t="shared" si="37"/>
        <v/>
      </c>
      <c r="DQ101" s="373" t="str">
        <f t="shared" si="38"/>
        <v/>
      </c>
    </row>
    <row r="102" spans="4:121" s="373" customFormat="1" hidden="1" x14ac:dyDescent="0.15">
      <c r="D102" s="101"/>
      <c r="K102" s="387" t="str">
        <f t="shared" ref="K102:AH102" si="42">IF(K23="","",K23)</f>
        <v/>
      </c>
      <c r="L102" s="387" t="str">
        <f t="shared" si="42"/>
        <v/>
      </c>
      <c r="M102" s="387" t="str">
        <f t="shared" si="42"/>
        <v/>
      </c>
      <c r="N102" s="387" t="str">
        <f t="shared" si="42"/>
        <v/>
      </c>
      <c r="O102" s="387" t="str">
        <f t="shared" si="42"/>
        <v/>
      </c>
      <c r="P102" s="387" t="str">
        <f t="shared" si="42"/>
        <v/>
      </c>
      <c r="Q102" s="387" t="str">
        <f t="shared" si="42"/>
        <v/>
      </c>
      <c r="R102" s="387" t="str">
        <f t="shared" si="42"/>
        <v/>
      </c>
      <c r="S102" s="387" t="str">
        <f t="shared" si="42"/>
        <v/>
      </c>
      <c r="T102" s="387" t="str">
        <f t="shared" si="42"/>
        <v/>
      </c>
      <c r="U102" s="387" t="str">
        <f t="shared" si="42"/>
        <v/>
      </c>
      <c r="V102" s="387" t="str">
        <f t="shared" si="42"/>
        <v/>
      </c>
      <c r="W102" s="387" t="str">
        <f t="shared" si="42"/>
        <v/>
      </c>
      <c r="X102" s="387" t="str">
        <f t="shared" si="42"/>
        <v/>
      </c>
      <c r="Y102" s="387" t="str">
        <f t="shared" si="42"/>
        <v/>
      </c>
      <c r="Z102" s="387" t="str">
        <f t="shared" si="42"/>
        <v/>
      </c>
      <c r="AA102" s="387" t="str">
        <f t="shared" si="42"/>
        <v/>
      </c>
      <c r="AB102" s="387" t="str">
        <f t="shared" si="42"/>
        <v/>
      </c>
      <c r="AC102" s="387" t="str">
        <f t="shared" si="42"/>
        <v/>
      </c>
      <c r="AD102" s="387" t="str">
        <f t="shared" si="42"/>
        <v/>
      </c>
      <c r="AE102" s="387" t="str">
        <f t="shared" si="42"/>
        <v/>
      </c>
      <c r="AF102" s="387" t="str">
        <f t="shared" si="42"/>
        <v/>
      </c>
      <c r="AG102" s="387" t="str">
        <f t="shared" si="42"/>
        <v/>
      </c>
      <c r="AH102" s="387" t="str">
        <f t="shared" si="42"/>
        <v/>
      </c>
      <c r="AI102" s="354"/>
      <c r="AJ102" s="354"/>
      <c r="AK102" s="354"/>
      <c r="AL102" s="354"/>
      <c r="AM102" s="354"/>
      <c r="AN102" s="354"/>
      <c r="AO102" s="354"/>
      <c r="AP102" s="354"/>
      <c r="BB102" s="273"/>
      <c r="BC102" s="273"/>
      <c r="BD102" s="273"/>
      <c r="BE102" s="273"/>
      <c r="BF102" s="273"/>
      <c r="BW102" s="13"/>
      <c r="BX102" s="13"/>
      <c r="BY102" s="13"/>
      <c r="BZ102" s="13"/>
      <c r="CA102" s="13"/>
      <c r="CB102" s="13"/>
      <c r="CC102" s="13"/>
      <c r="CD102" s="13"/>
      <c r="CE102" s="13"/>
      <c r="CF102" s="13"/>
      <c r="CG102" s="13"/>
      <c r="CI102" s="373">
        <v>45</v>
      </c>
      <c r="CJ102" s="42" t="s">
        <v>468</v>
      </c>
      <c r="CK102" s="43"/>
      <c r="CL102" s="43"/>
      <c r="CM102" s="43" t="str">
        <f t="shared" si="39"/>
        <v/>
      </c>
      <c r="CN102" s="43" t="s">
        <v>573</v>
      </c>
      <c r="CO102" s="201" t="str">
        <f t="shared" si="33"/>
        <v/>
      </c>
      <c r="CP102" s="201" t="str">
        <f t="shared" si="34"/>
        <v/>
      </c>
      <c r="CQ102" s="101" t="str">
        <f t="shared" si="35"/>
        <v/>
      </c>
      <c r="CR102" s="101" t="str">
        <f t="shared" si="35"/>
        <v/>
      </c>
      <c r="CS102" s="101" t="str">
        <f t="shared" si="35"/>
        <v/>
      </c>
      <c r="CT102" s="101" t="str">
        <f t="shared" si="35"/>
        <v/>
      </c>
      <c r="CU102" s="101" t="str">
        <f t="shared" si="35"/>
        <v/>
      </c>
      <c r="CV102" s="101" t="str">
        <f t="shared" si="35"/>
        <v/>
      </c>
      <c r="CW102" s="101" t="str">
        <f t="shared" si="35"/>
        <v/>
      </c>
      <c r="CX102" s="101" t="str">
        <f t="shared" si="35"/>
        <v/>
      </c>
      <c r="CY102" s="101" t="str">
        <f t="shared" si="35"/>
        <v/>
      </c>
      <c r="CZ102" s="101" t="str">
        <f t="shared" si="35"/>
        <v/>
      </c>
      <c r="DA102" s="101" t="str">
        <f t="shared" si="35"/>
        <v/>
      </c>
      <c r="DB102" s="101" t="str">
        <f t="shared" si="35"/>
        <v/>
      </c>
      <c r="DC102" s="101" t="str">
        <f t="shared" si="35"/>
        <v/>
      </c>
      <c r="DD102" s="101" t="str">
        <f t="shared" si="35"/>
        <v/>
      </c>
      <c r="DE102" s="101" t="str">
        <f t="shared" si="35"/>
        <v/>
      </c>
      <c r="DF102" s="101" t="str">
        <f t="shared" si="35"/>
        <v/>
      </c>
      <c r="DG102" s="101" t="str">
        <f t="shared" si="36"/>
        <v/>
      </c>
      <c r="DH102" s="101" t="str">
        <f t="shared" si="36"/>
        <v/>
      </c>
      <c r="DI102" s="101" t="str">
        <f t="shared" si="36"/>
        <v/>
      </c>
      <c r="DJ102" s="101" t="str">
        <f t="shared" si="36"/>
        <v/>
      </c>
      <c r="DK102" s="101" t="str">
        <f t="shared" si="36"/>
        <v/>
      </c>
      <c r="DL102" s="101" t="str">
        <f t="shared" si="36"/>
        <v/>
      </c>
      <c r="DM102" s="101" t="str">
        <f t="shared" si="36"/>
        <v/>
      </c>
      <c r="DN102" s="101" t="str">
        <f t="shared" si="36"/>
        <v/>
      </c>
      <c r="DO102" s="101" t="str">
        <f t="shared" si="36"/>
        <v/>
      </c>
      <c r="DP102" s="373" t="str">
        <f t="shared" si="37"/>
        <v/>
      </c>
      <c r="DQ102" s="373" t="str">
        <f t="shared" si="38"/>
        <v/>
      </c>
    </row>
    <row r="103" spans="4:121" s="373" customFormat="1" hidden="1" x14ac:dyDescent="0.15">
      <c r="D103" s="101"/>
      <c r="K103" s="387" t="str">
        <f t="shared" ref="K103:AH103" si="43">IF(K25="","",K25)</f>
        <v/>
      </c>
      <c r="L103" s="387" t="str">
        <f t="shared" si="43"/>
        <v/>
      </c>
      <c r="M103" s="387" t="str">
        <f t="shared" si="43"/>
        <v/>
      </c>
      <c r="N103" s="387" t="str">
        <f t="shared" si="43"/>
        <v/>
      </c>
      <c r="O103" s="387" t="str">
        <f t="shared" si="43"/>
        <v/>
      </c>
      <c r="P103" s="387" t="str">
        <f t="shared" si="43"/>
        <v/>
      </c>
      <c r="Q103" s="387" t="str">
        <f t="shared" si="43"/>
        <v/>
      </c>
      <c r="R103" s="387" t="str">
        <f t="shared" si="43"/>
        <v/>
      </c>
      <c r="S103" s="387" t="str">
        <f t="shared" si="43"/>
        <v/>
      </c>
      <c r="T103" s="387" t="str">
        <f t="shared" si="43"/>
        <v/>
      </c>
      <c r="U103" s="387" t="str">
        <f t="shared" si="43"/>
        <v/>
      </c>
      <c r="V103" s="387" t="str">
        <f t="shared" si="43"/>
        <v/>
      </c>
      <c r="W103" s="387" t="str">
        <f t="shared" si="43"/>
        <v/>
      </c>
      <c r="X103" s="387" t="str">
        <f t="shared" si="43"/>
        <v/>
      </c>
      <c r="Y103" s="387" t="str">
        <f t="shared" si="43"/>
        <v/>
      </c>
      <c r="Z103" s="387" t="str">
        <f t="shared" si="43"/>
        <v/>
      </c>
      <c r="AA103" s="387" t="str">
        <f t="shared" si="43"/>
        <v/>
      </c>
      <c r="AB103" s="387" t="str">
        <f t="shared" si="43"/>
        <v/>
      </c>
      <c r="AC103" s="387" t="str">
        <f t="shared" si="43"/>
        <v/>
      </c>
      <c r="AD103" s="387" t="str">
        <f t="shared" si="43"/>
        <v/>
      </c>
      <c r="AE103" s="387" t="str">
        <f t="shared" si="43"/>
        <v/>
      </c>
      <c r="AF103" s="387" t="str">
        <f t="shared" si="43"/>
        <v/>
      </c>
      <c r="AG103" s="387" t="str">
        <f t="shared" si="43"/>
        <v/>
      </c>
      <c r="AH103" s="387" t="str">
        <f t="shared" si="43"/>
        <v/>
      </c>
      <c r="BB103" s="273"/>
      <c r="BC103" s="273"/>
      <c r="BD103" s="273"/>
      <c r="BE103" s="273"/>
      <c r="BF103" s="273"/>
      <c r="CI103" s="373">
        <v>46</v>
      </c>
      <c r="CJ103" s="42" t="s">
        <v>469</v>
      </c>
      <c r="CK103" s="43"/>
      <c r="CL103" s="43"/>
      <c r="CM103" s="43" t="str">
        <f t="shared" si="39"/>
        <v/>
      </c>
      <c r="CN103" s="43" t="s">
        <v>572</v>
      </c>
      <c r="CO103" s="201" t="str">
        <f t="shared" si="33"/>
        <v/>
      </c>
      <c r="CP103" s="201" t="str">
        <f t="shared" si="34"/>
        <v/>
      </c>
      <c r="CQ103" s="101" t="str">
        <f t="shared" si="35"/>
        <v/>
      </c>
      <c r="CR103" s="101" t="str">
        <f t="shared" si="35"/>
        <v/>
      </c>
      <c r="CS103" s="101" t="str">
        <f t="shared" si="35"/>
        <v/>
      </c>
      <c r="CT103" s="101" t="str">
        <f t="shared" si="35"/>
        <v/>
      </c>
      <c r="CU103" s="101" t="str">
        <f t="shared" si="35"/>
        <v/>
      </c>
      <c r="CV103" s="101" t="str">
        <f t="shared" si="35"/>
        <v/>
      </c>
      <c r="CW103" s="101" t="str">
        <f t="shared" si="35"/>
        <v/>
      </c>
      <c r="CX103" s="101" t="str">
        <f t="shared" si="35"/>
        <v/>
      </c>
      <c r="CY103" s="101" t="str">
        <f t="shared" si="35"/>
        <v/>
      </c>
      <c r="CZ103" s="101" t="str">
        <f t="shared" si="35"/>
        <v/>
      </c>
      <c r="DA103" s="101" t="str">
        <f t="shared" si="35"/>
        <v/>
      </c>
      <c r="DB103" s="101" t="str">
        <f t="shared" si="35"/>
        <v/>
      </c>
      <c r="DC103" s="101" t="str">
        <f t="shared" si="35"/>
        <v/>
      </c>
      <c r="DD103" s="101" t="str">
        <f t="shared" si="35"/>
        <v/>
      </c>
      <c r="DE103" s="101" t="str">
        <f t="shared" si="35"/>
        <v/>
      </c>
      <c r="DF103" s="101" t="str">
        <f t="shared" si="35"/>
        <v/>
      </c>
      <c r="DG103" s="101" t="str">
        <f t="shared" si="36"/>
        <v/>
      </c>
      <c r="DH103" s="101" t="str">
        <f t="shared" si="36"/>
        <v/>
      </c>
      <c r="DI103" s="101" t="str">
        <f t="shared" si="36"/>
        <v/>
      </c>
      <c r="DJ103" s="101" t="str">
        <f t="shared" si="36"/>
        <v/>
      </c>
      <c r="DK103" s="101" t="str">
        <f t="shared" si="36"/>
        <v/>
      </c>
      <c r="DL103" s="101" t="str">
        <f t="shared" si="36"/>
        <v/>
      </c>
      <c r="DM103" s="101" t="str">
        <f t="shared" si="36"/>
        <v/>
      </c>
      <c r="DN103" s="101" t="str">
        <f t="shared" si="36"/>
        <v/>
      </c>
      <c r="DO103" s="101" t="str">
        <f t="shared" si="36"/>
        <v/>
      </c>
      <c r="DP103" s="373" t="str">
        <f t="shared" si="37"/>
        <v/>
      </c>
      <c r="DQ103" s="373" t="str">
        <f t="shared" si="38"/>
        <v/>
      </c>
    </row>
    <row r="104" spans="4:121" s="373" customFormat="1" hidden="1" x14ac:dyDescent="0.15">
      <c r="D104" s="101"/>
      <c r="K104" s="387" t="str">
        <f t="shared" ref="K104:AH104" si="44">IF(K27="","",K27)</f>
        <v/>
      </c>
      <c r="L104" s="387" t="str">
        <f t="shared" si="44"/>
        <v/>
      </c>
      <c r="M104" s="387" t="str">
        <f t="shared" si="44"/>
        <v/>
      </c>
      <c r="N104" s="387" t="str">
        <f t="shared" si="44"/>
        <v/>
      </c>
      <c r="O104" s="387" t="str">
        <f t="shared" si="44"/>
        <v/>
      </c>
      <c r="P104" s="387" t="str">
        <f t="shared" si="44"/>
        <v/>
      </c>
      <c r="Q104" s="387" t="str">
        <f t="shared" si="44"/>
        <v/>
      </c>
      <c r="R104" s="387" t="str">
        <f t="shared" si="44"/>
        <v/>
      </c>
      <c r="S104" s="387" t="str">
        <f t="shared" si="44"/>
        <v/>
      </c>
      <c r="T104" s="387" t="str">
        <f t="shared" si="44"/>
        <v/>
      </c>
      <c r="U104" s="387" t="str">
        <f t="shared" si="44"/>
        <v/>
      </c>
      <c r="V104" s="387" t="str">
        <f t="shared" si="44"/>
        <v/>
      </c>
      <c r="W104" s="387" t="str">
        <f t="shared" si="44"/>
        <v/>
      </c>
      <c r="X104" s="387" t="str">
        <f t="shared" si="44"/>
        <v/>
      </c>
      <c r="Y104" s="387" t="str">
        <f t="shared" si="44"/>
        <v/>
      </c>
      <c r="Z104" s="387" t="str">
        <f t="shared" si="44"/>
        <v/>
      </c>
      <c r="AA104" s="387" t="str">
        <f t="shared" si="44"/>
        <v/>
      </c>
      <c r="AB104" s="387" t="str">
        <f t="shared" si="44"/>
        <v/>
      </c>
      <c r="AC104" s="387" t="str">
        <f t="shared" si="44"/>
        <v/>
      </c>
      <c r="AD104" s="387" t="str">
        <f t="shared" si="44"/>
        <v/>
      </c>
      <c r="AE104" s="387" t="str">
        <f t="shared" si="44"/>
        <v/>
      </c>
      <c r="AF104" s="387" t="str">
        <f t="shared" si="44"/>
        <v/>
      </c>
      <c r="AG104" s="387" t="str">
        <f t="shared" si="44"/>
        <v/>
      </c>
      <c r="AH104" s="387" t="str">
        <f t="shared" si="44"/>
        <v/>
      </c>
      <c r="BB104" s="273"/>
      <c r="BC104" s="273"/>
      <c r="BD104" s="273"/>
      <c r="BE104" s="273"/>
      <c r="BF104" s="273"/>
      <c r="CI104" s="373">
        <v>47</v>
      </c>
      <c r="CJ104" s="42" t="s">
        <v>470</v>
      </c>
      <c r="CK104" s="43"/>
      <c r="CL104" s="43"/>
      <c r="CM104" s="43" t="str">
        <f t="shared" si="39"/>
        <v/>
      </c>
      <c r="CN104" s="43" t="s">
        <v>568</v>
      </c>
      <c r="CO104" s="201" t="str">
        <f t="shared" si="33"/>
        <v/>
      </c>
      <c r="CP104" s="201" t="str">
        <f t="shared" si="34"/>
        <v/>
      </c>
      <c r="CQ104" s="101" t="str">
        <f t="shared" si="35"/>
        <v/>
      </c>
      <c r="CR104" s="101" t="str">
        <f t="shared" si="35"/>
        <v/>
      </c>
      <c r="CS104" s="101" t="str">
        <f t="shared" si="35"/>
        <v/>
      </c>
      <c r="CT104" s="101" t="str">
        <f t="shared" si="35"/>
        <v/>
      </c>
      <c r="CU104" s="101" t="str">
        <f t="shared" si="35"/>
        <v/>
      </c>
      <c r="CV104" s="101" t="str">
        <f t="shared" si="35"/>
        <v/>
      </c>
      <c r="CW104" s="101" t="str">
        <f t="shared" si="35"/>
        <v/>
      </c>
      <c r="CX104" s="101" t="str">
        <f t="shared" si="35"/>
        <v/>
      </c>
      <c r="CY104" s="101" t="str">
        <f t="shared" si="35"/>
        <v/>
      </c>
      <c r="CZ104" s="101" t="str">
        <f t="shared" si="35"/>
        <v/>
      </c>
      <c r="DA104" s="101" t="str">
        <f t="shared" si="35"/>
        <v/>
      </c>
      <c r="DB104" s="101" t="str">
        <f t="shared" si="35"/>
        <v/>
      </c>
      <c r="DC104" s="101" t="str">
        <f t="shared" si="35"/>
        <v/>
      </c>
      <c r="DD104" s="101" t="str">
        <f t="shared" si="35"/>
        <v/>
      </c>
      <c r="DE104" s="101" t="str">
        <f t="shared" si="35"/>
        <v/>
      </c>
      <c r="DF104" s="101" t="str">
        <f t="shared" si="35"/>
        <v/>
      </c>
      <c r="DG104" s="101" t="str">
        <f t="shared" si="36"/>
        <v/>
      </c>
      <c r="DH104" s="101" t="str">
        <f t="shared" si="36"/>
        <v/>
      </c>
      <c r="DI104" s="101" t="str">
        <f t="shared" si="36"/>
        <v/>
      </c>
      <c r="DJ104" s="101" t="str">
        <f t="shared" si="36"/>
        <v/>
      </c>
      <c r="DK104" s="101" t="str">
        <f t="shared" si="36"/>
        <v/>
      </c>
      <c r="DL104" s="101" t="str">
        <f t="shared" si="36"/>
        <v/>
      </c>
      <c r="DM104" s="101" t="str">
        <f t="shared" si="36"/>
        <v/>
      </c>
      <c r="DN104" s="101" t="str">
        <f t="shared" si="36"/>
        <v/>
      </c>
      <c r="DO104" s="101" t="str">
        <f t="shared" si="36"/>
        <v/>
      </c>
      <c r="DP104" s="373" t="str">
        <f t="shared" si="37"/>
        <v/>
      </c>
      <c r="DQ104" s="373" t="str">
        <f t="shared" si="38"/>
        <v/>
      </c>
    </row>
    <row r="105" spans="4:121" s="373" customFormat="1" hidden="1" x14ac:dyDescent="0.15">
      <c r="D105" s="101"/>
      <c r="K105" s="387" t="str">
        <f>IF(K29="","",K29)</f>
        <v/>
      </c>
      <c r="L105" s="387" t="str">
        <f t="shared" ref="L105:AH105" si="45">IF(L29="","",L29)</f>
        <v/>
      </c>
      <c r="M105" s="387" t="str">
        <f t="shared" si="45"/>
        <v/>
      </c>
      <c r="N105" s="387" t="str">
        <f t="shared" si="45"/>
        <v/>
      </c>
      <c r="O105" s="387" t="str">
        <f t="shared" si="45"/>
        <v/>
      </c>
      <c r="P105" s="387" t="str">
        <f t="shared" si="45"/>
        <v/>
      </c>
      <c r="Q105" s="387" t="str">
        <f t="shared" si="45"/>
        <v/>
      </c>
      <c r="R105" s="387" t="str">
        <f t="shared" si="45"/>
        <v/>
      </c>
      <c r="S105" s="387" t="str">
        <f t="shared" si="45"/>
        <v/>
      </c>
      <c r="T105" s="387" t="str">
        <f t="shared" si="45"/>
        <v/>
      </c>
      <c r="U105" s="387" t="str">
        <f t="shared" si="45"/>
        <v/>
      </c>
      <c r="V105" s="387" t="str">
        <f t="shared" si="45"/>
        <v/>
      </c>
      <c r="W105" s="387" t="str">
        <f t="shared" si="45"/>
        <v/>
      </c>
      <c r="X105" s="387" t="str">
        <f t="shared" si="45"/>
        <v/>
      </c>
      <c r="Y105" s="387" t="str">
        <f t="shared" si="45"/>
        <v/>
      </c>
      <c r="Z105" s="387" t="str">
        <f t="shared" si="45"/>
        <v/>
      </c>
      <c r="AA105" s="387" t="str">
        <f t="shared" si="45"/>
        <v/>
      </c>
      <c r="AB105" s="387" t="str">
        <f t="shared" si="45"/>
        <v/>
      </c>
      <c r="AC105" s="387" t="str">
        <f t="shared" si="45"/>
        <v/>
      </c>
      <c r="AD105" s="387" t="str">
        <f t="shared" si="45"/>
        <v/>
      </c>
      <c r="AE105" s="387" t="str">
        <f t="shared" si="45"/>
        <v/>
      </c>
      <c r="AF105" s="387" t="str">
        <f t="shared" si="45"/>
        <v/>
      </c>
      <c r="AG105" s="387" t="str">
        <f t="shared" si="45"/>
        <v/>
      </c>
      <c r="AH105" s="387" t="str">
        <f t="shared" si="45"/>
        <v/>
      </c>
      <c r="BB105" s="273"/>
      <c r="BC105" s="273"/>
      <c r="BD105" s="273"/>
      <c r="BE105" s="273"/>
      <c r="BF105" s="273"/>
      <c r="CI105" s="373">
        <v>48</v>
      </c>
      <c r="CJ105" s="42" t="s">
        <v>471</v>
      </c>
      <c r="CK105" s="43"/>
      <c r="CL105" s="43"/>
      <c r="CM105" s="43" t="str">
        <f t="shared" si="39"/>
        <v/>
      </c>
      <c r="CN105" s="43" t="s">
        <v>567</v>
      </c>
      <c r="CO105" s="201" t="str">
        <f t="shared" si="33"/>
        <v/>
      </c>
      <c r="CP105" s="201" t="str">
        <f t="shared" si="34"/>
        <v/>
      </c>
      <c r="CQ105" s="101" t="str">
        <f t="shared" si="35"/>
        <v/>
      </c>
      <c r="CR105" s="101" t="str">
        <f t="shared" si="35"/>
        <v/>
      </c>
      <c r="CS105" s="101" t="str">
        <f t="shared" si="35"/>
        <v/>
      </c>
      <c r="CT105" s="101" t="str">
        <f t="shared" si="35"/>
        <v/>
      </c>
      <c r="CU105" s="101" t="str">
        <f t="shared" si="35"/>
        <v/>
      </c>
      <c r="CV105" s="101" t="str">
        <f t="shared" si="35"/>
        <v/>
      </c>
      <c r="CW105" s="101" t="str">
        <f t="shared" si="35"/>
        <v/>
      </c>
      <c r="CX105" s="101" t="str">
        <f t="shared" si="35"/>
        <v/>
      </c>
      <c r="CY105" s="101" t="str">
        <f t="shared" si="35"/>
        <v/>
      </c>
      <c r="CZ105" s="101" t="str">
        <f t="shared" si="35"/>
        <v/>
      </c>
      <c r="DA105" s="101" t="str">
        <f t="shared" si="35"/>
        <v/>
      </c>
      <c r="DB105" s="101" t="str">
        <f t="shared" si="35"/>
        <v/>
      </c>
      <c r="DC105" s="101" t="str">
        <f t="shared" si="35"/>
        <v/>
      </c>
      <c r="DD105" s="101" t="str">
        <f t="shared" si="35"/>
        <v/>
      </c>
      <c r="DE105" s="101" t="str">
        <f t="shared" si="35"/>
        <v/>
      </c>
      <c r="DF105" s="101" t="str">
        <f t="shared" si="35"/>
        <v/>
      </c>
      <c r="DG105" s="101" t="str">
        <f t="shared" si="36"/>
        <v/>
      </c>
      <c r="DH105" s="101" t="str">
        <f t="shared" si="36"/>
        <v/>
      </c>
      <c r="DI105" s="101" t="str">
        <f t="shared" si="36"/>
        <v/>
      </c>
      <c r="DJ105" s="101" t="str">
        <f t="shared" si="36"/>
        <v/>
      </c>
      <c r="DK105" s="101" t="str">
        <f t="shared" si="36"/>
        <v/>
      </c>
      <c r="DL105" s="101" t="str">
        <f t="shared" si="36"/>
        <v/>
      </c>
      <c r="DM105" s="101" t="str">
        <f t="shared" si="36"/>
        <v/>
      </c>
      <c r="DN105" s="101" t="str">
        <f t="shared" si="36"/>
        <v/>
      </c>
      <c r="DO105" s="101" t="str">
        <f t="shared" si="36"/>
        <v/>
      </c>
      <c r="DP105" s="373" t="str">
        <f t="shared" si="37"/>
        <v/>
      </c>
      <c r="DQ105" s="373" t="str">
        <f t="shared" si="38"/>
        <v/>
      </c>
    </row>
    <row r="106" spans="4:121" s="373" customFormat="1" hidden="1" x14ac:dyDescent="0.15">
      <c r="D106" s="101"/>
      <c r="K106" s="387" t="s">
        <v>115</v>
      </c>
      <c r="L106" s="387" t="s">
        <v>115</v>
      </c>
      <c r="M106" s="387" t="s">
        <v>115</v>
      </c>
      <c r="N106" s="387" t="s">
        <v>115</v>
      </c>
      <c r="O106" s="387" t="s">
        <v>115</v>
      </c>
      <c r="P106" s="387" t="s">
        <v>115</v>
      </c>
      <c r="Q106" s="387" t="s">
        <v>115</v>
      </c>
      <c r="R106" s="387" t="s">
        <v>115</v>
      </c>
      <c r="S106" s="387" t="s">
        <v>115</v>
      </c>
      <c r="T106" s="387" t="s">
        <v>115</v>
      </c>
      <c r="U106" s="387" t="s">
        <v>115</v>
      </c>
      <c r="V106" s="387" t="s">
        <v>115</v>
      </c>
      <c r="W106" s="387" t="s">
        <v>115</v>
      </c>
      <c r="X106" s="387" t="s">
        <v>115</v>
      </c>
      <c r="Y106" s="387" t="s">
        <v>115</v>
      </c>
      <c r="Z106" s="387" t="s">
        <v>115</v>
      </c>
      <c r="AA106" s="387" t="s">
        <v>115</v>
      </c>
      <c r="AB106" s="387" t="s">
        <v>115</v>
      </c>
      <c r="AC106" s="387" t="s">
        <v>115</v>
      </c>
      <c r="AD106" s="387" t="s">
        <v>115</v>
      </c>
      <c r="AE106" s="387" t="s">
        <v>115</v>
      </c>
      <c r="AF106" s="387" t="s">
        <v>115</v>
      </c>
      <c r="AG106" s="387" t="s">
        <v>115</v>
      </c>
      <c r="AH106" s="387" t="s">
        <v>115</v>
      </c>
      <c r="BB106" s="273"/>
      <c r="BC106" s="273"/>
      <c r="BD106" s="273"/>
      <c r="BE106" s="273"/>
      <c r="BF106" s="273"/>
      <c r="CI106" s="373">
        <v>49</v>
      </c>
      <c r="CJ106" s="42" t="s">
        <v>472</v>
      </c>
      <c r="CK106" s="43"/>
      <c r="CL106" s="43"/>
      <c r="CM106" s="43" t="str">
        <f t="shared" si="39"/>
        <v/>
      </c>
      <c r="CN106" s="43" t="s">
        <v>565</v>
      </c>
      <c r="CO106" s="201" t="str">
        <f t="shared" si="33"/>
        <v/>
      </c>
      <c r="CP106" s="201" t="str">
        <f t="shared" si="34"/>
        <v/>
      </c>
      <c r="CQ106" s="101" t="str">
        <f t="shared" si="35"/>
        <v/>
      </c>
      <c r="CR106" s="101" t="str">
        <f t="shared" si="35"/>
        <v/>
      </c>
      <c r="CS106" s="101" t="str">
        <f t="shared" si="35"/>
        <v/>
      </c>
      <c r="CT106" s="101" t="str">
        <f t="shared" si="35"/>
        <v/>
      </c>
      <c r="CU106" s="101" t="str">
        <f t="shared" si="35"/>
        <v/>
      </c>
      <c r="CV106" s="101" t="str">
        <f t="shared" si="35"/>
        <v/>
      </c>
      <c r="CW106" s="101" t="str">
        <f t="shared" si="35"/>
        <v/>
      </c>
      <c r="CX106" s="101" t="str">
        <f t="shared" si="35"/>
        <v/>
      </c>
      <c r="CY106" s="101" t="str">
        <f t="shared" si="35"/>
        <v/>
      </c>
      <c r="CZ106" s="101" t="str">
        <f t="shared" si="35"/>
        <v/>
      </c>
      <c r="DA106" s="101" t="str">
        <f t="shared" si="35"/>
        <v/>
      </c>
      <c r="DB106" s="101" t="str">
        <f t="shared" si="35"/>
        <v/>
      </c>
      <c r="DC106" s="101" t="str">
        <f t="shared" si="35"/>
        <v/>
      </c>
      <c r="DD106" s="101" t="str">
        <f t="shared" si="35"/>
        <v/>
      </c>
      <c r="DE106" s="101" t="str">
        <f t="shared" si="35"/>
        <v/>
      </c>
      <c r="DF106" s="101" t="str">
        <f t="shared" si="35"/>
        <v/>
      </c>
      <c r="DG106" s="101" t="str">
        <f t="shared" si="36"/>
        <v/>
      </c>
      <c r="DH106" s="101" t="str">
        <f t="shared" si="36"/>
        <v/>
      </c>
      <c r="DI106" s="101" t="str">
        <f t="shared" si="36"/>
        <v/>
      </c>
      <c r="DJ106" s="101" t="str">
        <f t="shared" si="36"/>
        <v/>
      </c>
      <c r="DK106" s="101" t="str">
        <f t="shared" si="36"/>
        <v/>
      </c>
      <c r="DL106" s="101" t="str">
        <f t="shared" si="36"/>
        <v/>
      </c>
      <c r="DM106" s="101" t="str">
        <f t="shared" si="36"/>
        <v/>
      </c>
      <c r="DN106" s="101" t="str">
        <f t="shared" si="36"/>
        <v/>
      </c>
      <c r="DO106" s="101" t="str">
        <f t="shared" si="36"/>
        <v/>
      </c>
      <c r="DP106" s="373" t="str">
        <f t="shared" si="37"/>
        <v/>
      </c>
      <c r="DQ106" s="373" t="str">
        <f t="shared" si="38"/>
        <v/>
      </c>
    </row>
    <row r="107" spans="4:121" s="373" customFormat="1" hidden="1" x14ac:dyDescent="0.15">
      <c r="D107" s="101"/>
      <c r="K107" s="387" t="str">
        <f>バルブ!$R$13</f>
        <v>5</v>
      </c>
      <c r="L107" s="387" t="str">
        <f>バルブ!$R$13</f>
        <v>5</v>
      </c>
      <c r="M107" s="387" t="str">
        <f>バルブ!$R$13</f>
        <v>5</v>
      </c>
      <c r="N107" s="387" t="str">
        <f>バルブ!$R$13</f>
        <v>5</v>
      </c>
      <c r="O107" s="387" t="str">
        <f>バルブ!$R$13</f>
        <v>5</v>
      </c>
      <c r="P107" s="387" t="str">
        <f>バルブ!$R$13</f>
        <v>5</v>
      </c>
      <c r="Q107" s="387" t="str">
        <f>バルブ!$R$13</f>
        <v>5</v>
      </c>
      <c r="R107" s="387" t="str">
        <f>バルブ!$R$13</f>
        <v>5</v>
      </c>
      <c r="S107" s="387" t="str">
        <f>バルブ!$R$13</f>
        <v>5</v>
      </c>
      <c r="T107" s="387" t="str">
        <f>バルブ!$R$13</f>
        <v>5</v>
      </c>
      <c r="U107" s="387" t="str">
        <f>バルブ!$R$13</f>
        <v>5</v>
      </c>
      <c r="V107" s="387" t="str">
        <f>バルブ!$R$13</f>
        <v>5</v>
      </c>
      <c r="W107" s="387" t="str">
        <f>バルブ!$R$13</f>
        <v>5</v>
      </c>
      <c r="X107" s="387" t="str">
        <f>バルブ!$R$13</f>
        <v>5</v>
      </c>
      <c r="Y107" s="387" t="str">
        <f>バルブ!$R$13</f>
        <v>5</v>
      </c>
      <c r="Z107" s="387" t="str">
        <f>バルブ!$R$13</f>
        <v>5</v>
      </c>
      <c r="AA107" s="387" t="str">
        <f>バルブ!$R$13</f>
        <v>5</v>
      </c>
      <c r="AB107" s="387" t="str">
        <f>バルブ!$R$13</f>
        <v>5</v>
      </c>
      <c r="AC107" s="387" t="str">
        <f>バルブ!$R$13</f>
        <v>5</v>
      </c>
      <c r="AD107" s="387" t="str">
        <f>バルブ!$R$13</f>
        <v>5</v>
      </c>
      <c r="AE107" s="387" t="str">
        <f>バルブ!$R$13</f>
        <v>5</v>
      </c>
      <c r="AF107" s="387" t="str">
        <f>バルブ!$R$13</f>
        <v>5</v>
      </c>
      <c r="AG107" s="387" t="str">
        <f>バルブ!$R$13</f>
        <v>5</v>
      </c>
      <c r="AH107" s="387" t="str">
        <f>バルブ!$R$13</f>
        <v>5</v>
      </c>
      <c r="BB107" s="273"/>
      <c r="BC107" s="273"/>
      <c r="BD107" s="273"/>
      <c r="BE107" s="273"/>
      <c r="BF107" s="273"/>
      <c r="CI107" s="373">
        <v>50</v>
      </c>
      <c r="CJ107" s="42" t="s">
        <v>21</v>
      </c>
      <c r="CK107" s="43"/>
      <c r="CL107" s="43"/>
      <c r="CM107" s="43" t="str">
        <f t="shared" si="39"/>
        <v/>
      </c>
      <c r="CN107" s="43" t="s">
        <v>563</v>
      </c>
      <c r="CO107" s="201" t="str">
        <f t="shared" si="33"/>
        <v/>
      </c>
      <c r="CP107" s="201" t="str">
        <f t="shared" si="34"/>
        <v/>
      </c>
      <c r="CQ107" s="101" t="str">
        <f t="shared" si="35"/>
        <v/>
      </c>
      <c r="CR107" s="101" t="str">
        <f t="shared" si="35"/>
        <v/>
      </c>
      <c r="CS107" s="101" t="str">
        <f t="shared" si="35"/>
        <v/>
      </c>
      <c r="CT107" s="101" t="str">
        <f t="shared" si="35"/>
        <v/>
      </c>
      <c r="CU107" s="101" t="str">
        <f t="shared" si="35"/>
        <v/>
      </c>
      <c r="CV107" s="101" t="str">
        <f t="shared" si="35"/>
        <v/>
      </c>
      <c r="CW107" s="101" t="str">
        <f t="shared" si="35"/>
        <v/>
      </c>
      <c r="CX107" s="101" t="str">
        <f t="shared" si="35"/>
        <v/>
      </c>
      <c r="CY107" s="101" t="str">
        <f t="shared" si="35"/>
        <v/>
      </c>
      <c r="CZ107" s="101" t="str">
        <f t="shared" si="35"/>
        <v/>
      </c>
      <c r="DA107" s="101" t="str">
        <f t="shared" si="35"/>
        <v/>
      </c>
      <c r="DB107" s="101" t="str">
        <f t="shared" si="35"/>
        <v/>
      </c>
      <c r="DC107" s="101" t="str">
        <f t="shared" si="35"/>
        <v/>
      </c>
      <c r="DD107" s="101" t="str">
        <f t="shared" si="35"/>
        <v/>
      </c>
      <c r="DE107" s="101" t="str">
        <f t="shared" si="35"/>
        <v/>
      </c>
      <c r="DF107" s="101" t="str">
        <f t="shared" si="35"/>
        <v/>
      </c>
      <c r="DG107" s="101" t="str">
        <f t="shared" si="36"/>
        <v/>
      </c>
      <c r="DH107" s="101" t="str">
        <f t="shared" si="36"/>
        <v/>
      </c>
      <c r="DI107" s="101" t="str">
        <f t="shared" si="36"/>
        <v/>
      </c>
      <c r="DJ107" s="101" t="str">
        <f t="shared" si="36"/>
        <v/>
      </c>
      <c r="DK107" s="101" t="str">
        <f t="shared" si="36"/>
        <v/>
      </c>
      <c r="DL107" s="101" t="str">
        <f t="shared" si="36"/>
        <v/>
      </c>
      <c r="DM107" s="101" t="str">
        <f t="shared" si="36"/>
        <v/>
      </c>
      <c r="DN107" s="101" t="str">
        <f t="shared" si="36"/>
        <v/>
      </c>
      <c r="DO107" s="101" t="str">
        <f t="shared" si="36"/>
        <v/>
      </c>
      <c r="DP107" s="373" t="str">
        <f t="shared" si="37"/>
        <v/>
      </c>
      <c r="DQ107" s="373" t="str">
        <f t="shared" si="38"/>
        <v/>
      </c>
    </row>
    <row r="108" spans="4:121" s="373" customFormat="1" hidden="1" x14ac:dyDescent="0.15">
      <c r="K108" s="387" t="str">
        <f>IF(バルブ!$R$16="無記号","",バルブ!$R$16)</f>
        <v/>
      </c>
      <c r="L108" s="387" t="str">
        <f>IF(バルブ!$R$16="無記号","",バルブ!$R$16)</f>
        <v/>
      </c>
      <c r="M108" s="387" t="str">
        <f>IF(バルブ!$R$16="無記号","",バルブ!$R$16)</f>
        <v/>
      </c>
      <c r="N108" s="387" t="str">
        <f>IF(バルブ!$R$16="無記号","",バルブ!$R$16)</f>
        <v/>
      </c>
      <c r="O108" s="387" t="str">
        <f>IF(バルブ!$R$16="無記号","",バルブ!$R$16)</f>
        <v/>
      </c>
      <c r="P108" s="387" t="str">
        <f>IF(バルブ!$R$16="無記号","",バルブ!$R$16)</f>
        <v/>
      </c>
      <c r="Q108" s="387" t="str">
        <f>IF(バルブ!$R$16="無記号","",バルブ!$R$16)</f>
        <v/>
      </c>
      <c r="R108" s="387" t="str">
        <f>IF(バルブ!$R$16="無記号","",バルブ!$R$16)</f>
        <v/>
      </c>
      <c r="S108" s="387" t="str">
        <f>IF(バルブ!$R$16="無記号","",バルブ!$R$16)</f>
        <v/>
      </c>
      <c r="T108" s="387" t="str">
        <f>IF(バルブ!$R$16="無記号","",バルブ!$R$16)</f>
        <v/>
      </c>
      <c r="U108" s="387" t="str">
        <f>IF(バルブ!$R$16="無記号","",バルブ!$R$16)</f>
        <v/>
      </c>
      <c r="V108" s="387" t="str">
        <f>IF(バルブ!$R$16="無記号","",バルブ!$R$16)</f>
        <v/>
      </c>
      <c r="W108" s="387" t="str">
        <f>IF(バルブ!$R$16="無記号","",バルブ!$R$16)</f>
        <v/>
      </c>
      <c r="X108" s="387" t="str">
        <f>IF(バルブ!$R$16="無記号","",バルブ!$R$16)</f>
        <v/>
      </c>
      <c r="Y108" s="387" t="str">
        <f>IF(バルブ!$R$16="無記号","",バルブ!$R$16)</f>
        <v/>
      </c>
      <c r="Z108" s="387" t="str">
        <f>IF(バルブ!$R$16="無記号","",バルブ!$R$16)</f>
        <v/>
      </c>
      <c r="AA108" s="387" t="str">
        <f>IF(バルブ!$R$16="無記号","",バルブ!$R$16)</f>
        <v/>
      </c>
      <c r="AB108" s="387" t="str">
        <f>IF(バルブ!$R$16="無記号","",バルブ!$R$16)</f>
        <v/>
      </c>
      <c r="AC108" s="387" t="str">
        <f>IF(バルブ!$R$16="無記号","",バルブ!$R$16)</f>
        <v/>
      </c>
      <c r="AD108" s="387" t="str">
        <f>IF(バルブ!$R$16="無記号","",バルブ!$R$16)</f>
        <v/>
      </c>
      <c r="AE108" s="387" t="str">
        <f>IF(バルブ!$R$16="無記号","",バルブ!$R$16)</f>
        <v/>
      </c>
      <c r="AF108" s="387" t="str">
        <f>IF(バルブ!$R$16="無記号","",バルブ!$R$16)</f>
        <v/>
      </c>
      <c r="AG108" s="387" t="str">
        <f>IF(バルブ!$R$16="無記号","",バルブ!$R$16)</f>
        <v/>
      </c>
      <c r="AH108" s="387" t="str">
        <f>IF(バルブ!$R$16="無記号","",バルブ!$R$16)</f>
        <v/>
      </c>
      <c r="BB108" s="273"/>
      <c r="BC108" s="273"/>
      <c r="BD108" s="273"/>
      <c r="BE108" s="273"/>
      <c r="BF108" s="273"/>
      <c r="CI108" s="373">
        <v>51</v>
      </c>
      <c r="CJ108" s="42" t="s">
        <v>473</v>
      </c>
      <c r="CK108" s="43"/>
      <c r="CL108" s="43"/>
      <c r="CM108" s="43" t="str">
        <f t="shared" si="39"/>
        <v/>
      </c>
      <c r="CN108" s="43" t="s">
        <v>575</v>
      </c>
      <c r="CO108" s="201" t="str">
        <f t="shared" si="33"/>
        <v/>
      </c>
      <c r="CP108" s="201" t="str">
        <f t="shared" si="34"/>
        <v/>
      </c>
      <c r="CQ108" s="101" t="str">
        <f t="shared" si="35"/>
        <v/>
      </c>
      <c r="CR108" s="101" t="str">
        <f t="shared" si="35"/>
        <v/>
      </c>
      <c r="CS108" s="101" t="str">
        <f t="shared" si="35"/>
        <v/>
      </c>
      <c r="CT108" s="101" t="str">
        <f t="shared" si="35"/>
        <v/>
      </c>
      <c r="CU108" s="101" t="str">
        <f t="shared" si="35"/>
        <v/>
      </c>
      <c r="CV108" s="101" t="str">
        <f t="shared" si="35"/>
        <v/>
      </c>
      <c r="CW108" s="101" t="str">
        <f t="shared" si="35"/>
        <v/>
      </c>
      <c r="CX108" s="101" t="str">
        <f t="shared" si="35"/>
        <v/>
      </c>
      <c r="CY108" s="101" t="str">
        <f t="shared" si="35"/>
        <v/>
      </c>
      <c r="CZ108" s="101" t="str">
        <f t="shared" si="35"/>
        <v/>
      </c>
      <c r="DA108" s="101" t="str">
        <f t="shared" si="35"/>
        <v/>
      </c>
      <c r="DB108" s="101" t="str">
        <f t="shared" si="35"/>
        <v/>
      </c>
      <c r="DC108" s="101" t="str">
        <f t="shared" si="35"/>
        <v/>
      </c>
      <c r="DD108" s="101" t="str">
        <f t="shared" si="35"/>
        <v/>
      </c>
      <c r="DE108" s="101" t="str">
        <f t="shared" si="35"/>
        <v/>
      </c>
      <c r="DF108" s="101" t="str">
        <f t="shared" si="35"/>
        <v/>
      </c>
      <c r="DG108" s="101" t="str">
        <f t="shared" si="36"/>
        <v/>
      </c>
      <c r="DH108" s="101" t="str">
        <f t="shared" si="36"/>
        <v/>
      </c>
      <c r="DI108" s="101" t="str">
        <f t="shared" si="36"/>
        <v/>
      </c>
      <c r="DJ108" s="101" t="str">
        <f t="shared" si="36"/>
        <v/>
      </c>
      <c r="DK108" s="101" t="str">
        <f t="shared" si="36"/>
        <v/>
      </c>
      <c r="DL108" s="101" t="str">
        <f t="shared" si="36"/>
        <v/>
      </c>
      <c r="DM108" s="101" t="str">
        <f t="shared" si="36"/>
        <v/>
      </c>
      <c r="DN108" s="101" t="str">
        <f t="shared" si="36"/>
        <v/>
      </c>
      <c r="DO108" s="101" t="str">
        <f t="shared" si="36"/>
        <v/>
      </c>
      <c r="DP108" s="373" t="str">
        <f t="shared" si="37"/>
        <v/>
      </c>
      <c r="DQ108" s="373" t="str">
        <f t="shared" si="38"/>
        <v/>
      </c>
    </row>
    <row r="109" spans="4:121" s="373" customFormat="1" hidden="1" x14ac:dyDescent="0.15">
      <c r="K109" s="387" t="str">
        <f>IF(バルブ!$T$19&lt;&gt;$AJ$109,バルブ!$T$19,IF(K18="","",K18))</f>
        <v/>
      </c>
      <c r="L109" s="387" t="str">
        <f>IF(バルブ!$T$19&lt;&gt;$AJ$109,バルブ!$T$19,IF(L18="","",L18))</f>
        <v/>
      </c>
      <c r="M109" s="387" t="str">
        <f>IF(バルブ!$T$19&lt;&gt;$AJ$109,バルブ!$T$19,IF(M18="","",M18))</f>
        <v/>
      </c>
      <c r="N109" s="387" t="str">
        <f>IF(バルブ!$T$19&lt;&gt;$AJ$109,バルブ!$T$19,IF(N18="","",N18))</f>
        <v/>
      </c>
      <c r="O109" s="387" t="str">
        <f>IF(バルブ!$T$19&lt;&gt;$AJ$109,バルブ!$T$19,IF(O18="","",O18))</f>
        <v/>
      </c>
      <c r="P109" s="387" t="str">
        <f>IF(バルブ!$T$19&lt;&gt;$AJ$109,バルブ!$T$19,IF(P18="","",P18))</f>
        <v/>
      </c>
      <c r="Q109" s="387" t="str">
        <f>IF(バルブ!$T$19&lt;&gt;$AJ$109,バルブ!$T$19,IF(Q18="","",Q18))</f>
        <v/>
      </c>
      <c r="R109" s="387" t="str">
        <f>IF(バルブ!$T$19&lt;&gt;$AJ$109,バルブ!$T$19,IF(R18="","",R18))</f>
        <v/>
      </c>
      <c r="S109" s="387" t="str">
        <f>IF(バルブ!$T$19&lt;&gt;$AJ$109,バルブ!$T$19,IF(S18="","",S18))</f>
        <v/>
      </c>
      <c r="T109" s="387" t="str">
        <f>IF(バルブ!$T$19&lt;&gt;$AJ$109,バルブ!$T$19,IF(T18="","",T18))</f>
        <v/>
      </c>
      <c r="U109" s="387" t="str">
        <f>IF(バルブ!$T$19&lt;&gt;$AJ$109,バルブ!$T$19,IF(U18="","",U18))</f>
        <v/>
      </c>
      <c r="V109" s="387" t="str">
        <f>IF(バルブ!$T$19&lt;&gt;$AJ$109,バルブ!$T$19,IF(V18="","",V18))</f>
        <v/>
      </c>
      <c r="W109" s="387" t="str">
        <f>IF(バルブ!$T$19&lt;&gt;$AJ$109,バルブ!$T$19,IF(W18="","",W18))</f>
        <v/>
      </c>
      <c r="X109" s="387" t="str">
        <f>IF(バルブ!$T$19&lt;&gt;$AJ$109,バルブ!$T$19,IF(X18="","",X18))</f>
        <v/>
      </c>
      <c r="Y109" s="387" t="str">
        <f>IF(バルブ!$T$19&lt;&gt;$AJ$109,バルブ!$T$19,IF(Y18="","",Y18))</f>
        <v/>
      </c>
      <c r="Z109" s="387" t="str">
        <f>IF(バルブ!$T$19&lt;&gt;$AJ$109,バルブ!$T$19,IF(Z18="","",Z18))</f>
        <v/>
      </c>
      <c r="AA109" s="387" t="str">
        <f>IF(バルブ!$T$19&lt;&gt;$AJ$109,バルブ!$T$19,IF(AA18="","",AA18))</f>
        <v/>
      </c>
      <c r="AB109" s="387" t="str">
        <f>IF(バルブ!$T$19&lt;&gt;$AJ$109,バルブ!$T$19,IF(AB18="","",AB18))</f>
        <v/>
      </c>
      <c r="AC109" s="387" t="str">
        <f>IF(バルブ!$T$19&lt;&gt;$AJ$109,バルブ!$T$19,IF(AC18="","",AC18))</f>
        <v/>
      </c>
      <c r="AD109" s="387" t="str">
        <f>IF(バルブ!$T$19&lt;&gt;$AJ$109,バルブ!$T$19,IF(AD18="","",AD18))</f>
        <v/>
      </c>
      <c r="AE109" s="387" t="str">
        <f>IF(バルブ!$T$19&lt;&gt;$AJ$109,バルブ!$T$19,IF(AE18="","",AE18))</f>
        <v/>
      </c>
      <c r="AF109" s="387" t="str">
        <f>IF(バルブ!$T$19&lt;&gt;$AJ$109,バルブ!$T$19,IF(AF18="","",AF18))</f>
        <v/>
      </c>
      <c r="AG109" s="387" t="str">
        <f>IF(バルブ!$T$19&lt;&gt;$AJ$109,バルブ!$T$19,IF(AG18="","",AG18))</f>
        <v/>
      </c>
      <c r="AH109" s="387" t="str">
        <f>IF(バルブ!$T$19&lt;&gt;$AJ$109,バルブ!$T$19,IF(AH18="","",AH18))</f>
        <v/>
      </c>
      <c r="AJ109" s="373" t="s">
        <v>318</v>
      </c>
      <c r="BB109" s="273"/>
      <c r="BC109" s="273"/>
      <c r="BD109" s="273"/>
      <c r="BE109" s="273"/>
      <c r="BF109" s="273"/>
      <c r="CI109" s="373">
        <v>52</v>
      </c>
      <c r="CJ109" s="42" t="s">
        <v>474</v>
      </c>
      <c r="CK109" s="43"/>
      <c r="CL109" s="43"/>
      <c r="CM109" s="43" t="str">
        <f t="shared" si="39"/>
        <v/>
      </c>
      <c r="CN109" s="43" t="s">
        <v>571</v>
      </c>
      <c r="CO109" s="201" t="str">
        <f t="shared" si="33"/>
        <v/>
      </c>
      <c r="CP109" s="201" t="str">
        <f t="shared" si="34"/>
        <v/>
      </c>
      <c r="CQ109" s="101" t="str">
        <f t="shared" si="35"/>
        <v/>
      </c>
      <c r="CR109" s="101" t="str">
        <f t="shared" si="35"/>
        <v/>
      </c>
      <c r="CS109" s="101" t="str">
        <f t="shared" si="35"/>
        <v/>
      </c>
      <c r="CT109" s="101" t="str">
        <f t="shared" si="35"/>
        <v/>
      </c>
      <c r="CU109" s="101" t="str">
        <f t="shared" si="35"/>
        <v/>
      </c>
      <c r="CV109" s="101" t="str">
        <f t="shared" si="35"/>
        <v/>
      </c>
      <c r="CW109" s="101" t="str">
        <f t="shared" si="35"/>
        <v/>
      </c>
      <c r="CX109" s="101" t="str">
        <f t="shared" si="35"/>
        <v/>
      </c>
      <c r="CY109" s="101" t="str">
        <f t="shared" si="35"/>
        <v/>
      </c>
      <c r="CZ109" s="101" t="str">
        <f t="shared" si="35"/>
        <v/>
      </c>
      <c r="DA109" s="101" t="str">
        <f t="shared" si="35"/>
        <v/>
      </c>
      <c r="DB109" s="101" t="str">
        <f t="shared" si="35"/>
        <v/>
      </c>
      <c r="DC109" s="101" t="str">
        <f t="shared" si="35"/>
        <v/>
      </c>
      <c r="DD109" s="101" t="str">
        <f t="shared" si="35"/>
        <v/>
      </c>
      <c r="DE109" s="101" t="str">
        <f t="shared" si="35"/>
        <v/>
      </c>
      <c r="DF109" s="101" t="str">
        <f t="shared" si="35"/>
        <v/>
      </c>
      <c r="DG109" s="101" t="str">
        <f t="shared" si="36"/>
        <v/>
      </c>
      <c r="DH109" s="101" t="str">
        <f t="shared" si="36"/>
        <v/>
      </c>
      <c r="DI109" s="101" t="str">
        <f t="shared" si="36"/>
        <v/>
      </c>
      <c r="DJ109" s="101" t="str">
        <f t="shared" si="36"/>
        <v/>
      </c>
      <c r="DK109" s="101" t="str">
        <f t="shared" si="36"/>
        <v/>
      </c>
      <c r="DL109" s="101" t="str">
        <f t="shared" si="36"/>
        <v/>
      </c>
      <c r="DM109" s="101" t="str">
        <f t="shared" si="36"/>
        <v/>
      </c>
      <c r="DN109" s="101" t="str">
        <f t="shared" si="36"/>
        <v/>
      </c>
      <c r="DO109" s="101" t="str">
        <f t="shared" si="36"/>
        <v/>
      </c>
      <c r="DP109" s="373" t="str">
        <f t="shared" si="37"/>
        <v/>
      </c>
      <c r="DQ109" s="373" t="str">
        <f t="shared" si="38"/>
        <v/>
      </c>
    </row>
    <row r="110" spans="4:121" s="373" customFormat="1" hidden="1" x14ac:dyDescent="0.15">
      <c r="K110" s="387">
        <v>1</v>
      </c>
      <c r="L110" s="387">
        <v>1</v>
      </c>
      <c r="M110" s="387">
        <v>1</v>
      </c>
      <c r="N110" s="387">
        <v>1</v>
      </c>
      <c r="O110" s="387">
        <v>1</v>
      </c>
      <c r="P110" s="387">
        <v>1</v>
      </c>
      <c r="Q110" s="387">
        <v>1</v>
      </c>
      <c r="R110" s="387">
        <v>1</v>
      </c>
      <c r="S110" s="387">
        <v>1</v>
      </c>
      <c r="T110" s="387">
        <v>1</v>
      </c>
      <c r="U110" s="387">
        <v>1</v>
      </c>
      <c r="V110" s="387">
        <v>1</v>
      </c>
      <c r="W110" s="387">
        <v>1</v>
      </c>
      <c r="X110" s="387">
        <v>1</v>
      </c>
      <c r="Y110" s="387">
        <v>1</v>
      </c>
      <c r="Z110" s="387">
        <v>1</v>
      </c>
      <c r="AA110" s="387">
        <v>1</v>
      </c>
      <c r="AB110" s="387">
        <v>1</v>
      </c>
      <c r="AC110" s="387">
        <v>1</v>
      </c>
      <c r="AD110" s="387">
        <v>1</v>
      </c>
      <c r="AE110" s="387">
        <v>1</v>
      </c>
      <c r="AF110" s="387">
        <v>1</v>
      </c>
      <c r="AG110" s="387">
        <v>1</v>
      </c>
      <c r="AH110" s="387">
        <v>1</v>
      </c>
      <c r="BB110" s="273"/>
      <c r="BC110" s="273"/>
      <c r="BD110" s="273"/>
      <c r="BE110" s="273"/>
      <c r="BF110" s="273"/>
      <c r="CI110" s="373">
        <v>53</v>
      </c>
      <c r="CJ110" s="42" t="s">
        <v>475</v>
      </c>
      <c r="CK110" s="43"/>
      <c r="CL110" s="43"/>
      <c r="CM110" s="43" t="str">
        <f t="shared" si="39"/>
        <v/>
      </c>
      <c r="CN110" s="43" t="s">
        <v>569</v>
      </c>
      <c r="CO110" s="201" t="str">
        <f t="shared" si="33"/>
        <v/>
      </c>
      <c r="CP110" s="201" t="str">
        <f t="shared" si="34"/>
        <v/>
      </c>
      <c r="CQ110" s="101" t="str">
        <f t="shared" si="35"/>
        <v/>
      </c>
      <c r="CR110" s="101" t="str">
        <f t="shared" si="35"/>
        <v/>
      </c>
      <c r="CS110" s="101" t="str">
        <f t="shared" si="35"/>
        <v/>
      </c>
      <c r="CT110" s="101" t="str">
        <f t="shared" si="35"/>
        <v/>
      </c>
      <c r="CU110" s="101" t="str">
        <f t="shared" si="35"/>
        <v/>
      </c>
      <c r="CV110" s="101" t="str">
        <f t="shared" si="35"/>
        <v/>
      </c>
      <c r="CW110" s="101" t="str">
        <f t="shared" si="35"/>
        <v/>
      </c>
      <c r="CX110" s="101" t="str">
        <f t="shared" si="35"/>
        <v/>
      </c>
      <c r="CY110" s="101" t="str">
        <f t="shared" si="35"/>
        <v/>
      </c>
      <c r="CZ110" s="101" t="str">
        <f t="shared" si="35"/>
        <v/>
      </c>
      <c r="DA110" s="101" t="str">
        <f t="shared" si="35"/>
        <v/>
      </c>
      <c r="DB110" s="101" t="str">
        <f t="shared" si="35"/>
        <v/>
      </c>
      <c r="DC110" s="101" t="str">
        <f t="shared" si="35"/>
        <v/>
      </c>
      <c r="DD110" s="101" t="str">
        <f t="shared" si="35"/>
        <v/>
      </c>
      <c r="DE110" s="101" t="str">
        <f t="shared" si="35"/>
        <v/>
      </c>
      <c r="DF110" s="101" t="str">
        <f t="shared" si="35"/>
        <v/>
      </c>
      <c r="DG110" s="101" t="str">
        <f t="shared" si="36"/>
        <v/>
      </c>
      <c r="DH110" s="101" t="str">
        <f t="shared" si="36"/>
        <v/>
      </c>
      <c r="DI110" s="101" t="str">
        <f t="shared" si="36"/>
        <v/>
      </c>
      <c r="DJ110" s="101" t="str">
        <f t="shared" si="36"/>
        <v/>
      </c>
      <c r="DK110" s="101" t="str">
        <f t="shared" si="36"/>
        <v/>
      </c>
      <c r="DL110" s="101" t="str">
        <f t="shared" si="36"/>
        <v/>
      </c>
      <c r="DM110" s="101" t="str">
        <f t="shared" si="36"/>
        <v/>
      </c>
      <c r="DN110" s="101" t="str">
        <f t="shared" si="36"/>
        <v/>
      </c>
      <c r="DO110" s="101" t="str">
        <f t="shared" si="36"/>
        <v/>
      </c>
      <c r="DP110" s="373" t="str">
        <f t="shared" si="37"/>
        <v/>
      </c>
      <c r="DQ110" s="373" t="str">
        <f t="shared" si="38"/>
        <v/>
      </c>
    </row>
    <row r="111" spans="4:121" s="373" customFormat="1" hidden="1" x14ac:dyDescent="0.15">
      <c r="K111" s="387" t="str">
        <f t="shared" ref="K111:AH111" si="46">IF(K16="","","-"&amp;K16)</f>
        <v/>
      </c>
      <c r="L111" s="387" t="str">
        <f t="shared" si="46"/>
        <v/>
      </c>
      <c r="M111" s="387" t="str">
        <f t="shared" si="46"/>
        <v/>
      </c>
      <c r="N111" s="387" t="str">
        <f t="shared" si="46"/>
        <v/>
      </c>
      <c r="O111" s="387" t="str">
        <f t="shared" si="46"/>
        <v/>
      </c>
      <c r="P111" s="387" t="str">
        <f t="shared" si="46"/>
        <v/>
      </c>
      <c r="Q111" s="387" t="str">
        <f t="shared" si="46"/>
        <v/>
      </c>
      <c r="R111" s="387" t="str">
        <f t="shared" si="46"/>
        <v/>
      </c>
      <c r="S111" s="387" t="str">
        <f t="shared" si="46"/>
        <v/>
      </c>
      <c r="T111" s="387" t="str">
        <f t="shared" si="46"/>
        <v/>
      </c>
      <c r="U111" s="387" t="str">
        <f t="shared" si="46"/>
        <v/>
      </c>
      <c r="V111" s="387" t="str">
        <f t="shared" si="46"/>
        <v/>
      </c>
      <c r="W111" s="387" t="str">
        <f t="shared" si="46"/>
        <v/>
      </c>
      <c r="X111" s="387" t="str">
        <f t="shared" si="46"/>
        <v/>
      </c>
      <c r="Y111" s="387" t="str">
        <f t="shared" si="46"/>
        <v/>
      </c>
      <c r="Z111" s="387" t="str">
        <f t="shared" si="46"/>
        <v/>
      </c>
      <c r="AA111" s="387" t="str">
        <f t="shared" si="46"/>
        <v/>
      </c>
      <c r="AB111" s="387" t="str">
        <f t="shared" si="46"/>
        <v/>
      </c>
      <c r="AC111" s="387" t="str">
        <f t="shared" si="46"/>
        <v/>
      </c>
      <c r="AD111" s="387" t="str">
        <f t="shared" si="46"/>
        <v/>
      </c>
      <c r="AE111" s="387" t="str">
        <f t="shared" si="46"/>
        <v/>
      </c>
      <c r="AF111" s="387" t="str">
        <f t="shared" si="46"/>
        <v/>
      </c>
      <c r="AG111" s="387" t="str">
        <f t="shared" si="46"/>
        <v/>
      </c>
      <c r="AH111" s="387" t="str">
        <f t="shared" si="46"/>
        <v/>
      </c>
      <c r="BB111" s="273"/>
      <c r="BC111" s="273"/>
      <c r="BD111" s="273"/>
      <c r="BE111" s="273"/>
      <c r="BF111" s="273"/>
      <c r="CI111" s="373">
        <v>54</v>
      </c>
      <c r="CJ111" s="42" t="s">
        <v>476</v>
      </c>
      <c r="CK111" s="43"/>
      <c r="CL111" s="43"/>
      <c r="CM111" s="43" t="str">
        <f t="shared" si="39"/>
        <v/>
      </c>
      <c r="CN111" s="43" t="s">
        <v>566</v>
      </c>
      <c r="CO111" s="201" t="str">
        <f t="shared" si="33"/>
        <v/>
      </c>
      <c r="CP111" s="201" t="str">
        <f t="shared" si="34"/>
        <v/>
      </c>
      <c r="CQ111" s="101" t="str">
        <f t="shared" si="35"/>
        <v/>
      </c>
      <c r="CR111" s="101" t="str">
        <f t="shared" si="35"/>
        <v/>
      </c>
      <c r="CS111" s="101" t="str">
        <f t="shared" si="35"/>
        <v/>
      </c>
      <c r="CT111" s="101" t="str">
        <f t="shared" si="35"/>
        <v/>
      </c>
      <c r="CU111" s="101" t="str">
        <f t="shared" si="35"/>
        <v/>
      </c>
      <c r="CV111" s="101" t="str">
        <f t="shared" si="35"/>
        <v/>
      </c>
      <c r="CW111" s="101" t="str">
        <f t="shared" si="35"/>
        <v/>
      </c>
      <c r="CX111" s="101" t="str">
        <f t="shared" si="35"/>
        <v/>
      </c>
      <c r="CY111" s="101" t="str">
        <f t="shared" si="35"/>
        <v/>
      </c>
      <c r="CZ111" s="101" t="str">
        <f t="shared" si="35"/>
        <v/>
      </c>
      <c r="DA111" s="101" t="str">
        <f t="shared" si="35"/>
        <v/>
      </c>
      <c r="DB111" s="101" t="str">
        <f t="shared" si="35"/>
        <v/>
      </c>
      <c r="DC111" s="101" t="str">
        <f t="shared" si="35"/>
        <v/>
      </c>
      <c r="DD111" s="101" t="str">
        <f t="shared" si="35"/>
        <v/>
      </c>
      <c r="DE111" s="101" t="str">
        <f t="shared" si="35"/>
        <v/>
      </c>
      <c r="DF111" s="101" t="str">
        <f t="shared" ref="DF111:DF124" si="47">IF(Z$75=$CJ111,"A'","")&amp;IF(Z$76=$CJ111,"B'","")&amp;IF(Z$20=$CJ111,"A","")&amp;IF(Z$21=$CJ111,"B","")</f>
        <v/>
      </c>
      <c r="DG111" s="101" t="str">
        <f t="shared" si="36"/>
        <v/>
      </c>
      <c r="DH111" s="101" t="str">
        <f t="shared" si="36"/>
        <v/>
      </c>
      <c r="DI111" s="101" t="str">
        <f t="shared" si="36"/>
        <v/>
      </c>
      <c r="DJ111" s="101" t="str">
        <f t="shared" si="36"/>
        <v/>
      </c>
      <c r="DK111" s="101" t="str">
        <f t="shared" si="36"/>
        <v/>
      </c>
      <c r="DL111" s="101" t="str">
        <f t="shared" si="36"/>
        <v/>
      </c>
      <c r="DM111" s="101" t="str">
        <f t="shared" si="36"/>
        <v/>
      </c>
      <c r="DN111" s="101" t="str">
        <f t="shared" si="36"/>
        <v/>
      </c>
      <c r="DO111" s="101" t="str">
        <f t="shared" si="36"/>
        <v/>
      </c>
      <c r="DP111" s="373" t="str">
        <f t="shared" si="37"/>
        <v/>
      </c>
      <c r="DQ111" s="373" t="str">
        <f t="shared" si="38"/>
        <v/>
      </c>
    </row>
    <row r="112" spans="4:121" s="373" customFormat="1" ht="13.5" hidden="1" customHeight="1" x14ac:dyDescent="0.15">
      <c r="K112" s="387" t="str">
        <f>IF(バルブ!$R$22="無記号","",IF(AND(K32="O",バルブ!$R$22="K"),"",IF(AND(K32="O",バルブ!$R$22="H"),"-B","-"&amp;バルブ!$R$22)))</f>
        <v/>
      </c>
      <c r="L112" s="387" t="str">
        <f>IF(バルブ!$R$22="無記号","",IF(AND(L32="O",バルブ!$R$22="K"),"",IF(AND(L32="O",バルブ!$R$22="H"),"-B","-"&amp;バルブ!$R$22)))</f>
        <v/>
      </c>
      <c r="M112" s="387" t="str">
        <f>IF(バルブ!$R$22="無記号","",IF(AND(M32="O",バルブ!$R$22="K"),"",IF(AND(M32="O",バルブ!$R$22="H"),"-B","-"&amp;バルブ!$R$22)))</f>
        <v/>
      </c>
      <c r="N112" s="387" t="str">
        <f>IF(バルブ!$R$22="無記号","",IF(AND(N32="O",バルブ!$R$22="K"),"",IF(AND(N32="O",バルブ!$R$22="H"),"-B","-"&amp;バルブ!$R$22)))</f>
        <v/>
      </c>
      <c r="O112" s="387" t="str">
        <f>IF(バルブ!$R$22="無記号","",IF(AND(O32="O",バルブ!$R$22="K"),"",IF(AND(O32="O",バルブ!$R$22="H"),"-B","-"&amp;バルブ!$R$22)))</f>
        <v/>
      </c>
      <c r="P112" s="387" t="str">
        <f>IF(バルブ!$R$22="無記号","",IF(AND(P32="O",バルブ!$R$22="K"),"",IF(AND(P32="O",バルブ!$R$22="H"),"-B","-"&amp;バルブ!$R$22)))</f>
        <v/>
      </c>
      <c r="Q112" s="387" t="str">
        <f>IF(バルブ!$R$22="無記号","",IF(AND(Q32="O",バルブ!$R$22="K"),"",IF(AND(Q32="O",バルブ!$R$22="H"),"-B","-"&amp;バルブ!$R$22)))</f>
        <v/>
      </c>
      <c r="R112" s="387" t="str">
        <f>IF(バルブ!$R$22="無記号","",IF(AND(R32="O",バルブ!$R$22="K"),"",IF(AND(R32="O",バルブ!$R$22="H"),"-B","-"&amp;バルブ!$R$22)))</f>
        <v/>
      </c>
      <c r="S112" s="387" t="str">
        <f>IF(バルブ!$R$22="無記号","",IF(AND(S32="O",バルブ!$R$22="K"),"",IF(AND(S32="O",バルブ!$R$22="H"),"-B","-"&amp;バルブ!$R$22)))</f>
        <v/>
      </c>
      <c r="T112" s="387" t="str">
        <f>IF(バルブ!$R$22="無記号","",IF(AND(T32="O",バルブ!$R$22="K"),"",IF(AND(T32="O",バルブ!$R$22="H"),"-B","-"&amp;バルブ!$R$22)))</f>
        <v/>
      </c>
      <c r="U112" s="387" t="str">
        <f>IF(バルブ!$R$22="無記号","",IF(AND(U32="O",バルブ!$R$22="K"),"",IF(AND(U32="O",バルブ!$R$22="H"),"-B","-"&amp;バルブ!$R$22)))</f>
        <v/>
      </c>
      <c r="V112" s="387" t="str">
        <f>IF(バルブ!$R$22="無記号","",IF(AND(V32="O",バルブ!$R$22="K"),"",IF(AND(V32="O",バルブ!$R$22="H"),"-B","-"&amp;バルブ!$R$22)))</f>
        <v/>
      </c>
      <c r="W112" s="387" t="str">
        <f>IF(バルブ!$R$22="無記号","",IF(AND(W32="O",バルブ!$R$22="K"),"",IF(AND(W32="O",バルブ!$R$22="H"),"-B","-"&amp;バルブ!$R$22)))</f>
        <v/>
      </c>
      <c r="X112" s="387" t="str">
        <f>IF(バルブ!$R$22="無記号","",IF(AND(X32="O",バルブ!$R$22="K"),"",IF(AND(X32="O",バルブ!$R$22="H"),"-B","-"&amp;バルブ!$R$22)))</f>
        <v/>
      </c>
      <c r="Y112" s="387" t="str">
        <f>IF(バルブ!$R$22="無記号","",IF(AND(Y32="O",バルブ!$R$22="K"),"",IF(AND(Y32="O",バルブ!$R$22="H"),"-B","-"&amp;バルブ!$R$22)))</f>
        <v/>
      </c>
      <c r="Z112" s="387" t="str">
        <f>IF(バルブ!$R$22="無記号","",IF(AND(Z32="O",バルブ!$R$22="K"),"",IF(AND(Z32="O",バルブ!$R$22="H"),"-B","-"&amp;バルブ!$R$22)))</f>
        <v/>
      </c>
      <c r="AA112" s="387" t="str">
        <f>IF(バルブ!$R$22="無記号","",IF(AND(AA32="O",バルブ!$R$22="K"),"",IF(AND(AA32="O",バルブ!$R$22="H"),"-B","-"&amp;バルブ!$R$22)))</f>
        <v/>
      </c>
      <c r="AB112" s="387" t="str">
        <f>IF(バルブ!$R$22="無記号","",IF(AND(AB32="O",バルブ!$R$22="K"),"",IF(AND(AB32="O",バルブ!$R$22="H"),"-B","-"&amp;バルブ!$R$22)))</f>
        <v/>
      </c>
      <c r="AC112" s="387" t="str">
        <f>IF(バルブ!$R$22="無記号","",IF(AND(AC32="O",バルブ!$R$22="K"),"",IF(AND(AC32="O",バルブ!$R$22="H"),"-B","-"&amp;バルブ!$R$22)))</f>
        <v/>
      </c>
      <c r="AD112" s="387" t="str">
        <f>IF(バルブ!$R$22="無記号","",IF(AND(AD32="O",バルブ!$R$22="K"),"",IF(AND(AD32="O",バルブ!$R$22="H"),"-B","-"&amp;バルブ!$R$22)))</f>
        <v/>
      </c>
      <c r="AE112" s="387" t="str">
        <f>IF(バルブ!$R$22="無記号","",IF(AND(AE32="O",バルブ!$R$22="K"),"",IF(AND(AE32="O",バルブ!$R$22="H"),"-B","-"&amp;バルブ!$R$22)))</f>
        <v/>
      </c>
      <c r="AF112" s="387" t="str">
        <f>IF(バルブ!$R$22="無記号","",IF(AND(AF32="O",バルブ!$R$22="K"),"",IF(AND(AF32="O",バルブ!$R$22="H"),"-B","-"&amp;バルブ!$R$22)))</f>
        <v/>
      </c>
      <c r="AG112" s="387" t="str">
        <f>IF(バルブ!$R$22="無記号","",IF(AND(AG32="O",バルブ!$R$22="K"),"",IF(AND(AG32="O",バルブ!$R$22="H"),"-B","-"&amp;バルブ!$R$22)))</f>
        <v/>
      </c>
      <c r="AH112" s="387" t="str">
        <f>IF(バルブ!$R$22="無記号","",IF(AND(AH32="O",バルブ!$R$22="K"),"",IF(AND(AH32="O",バルブ!$R$22="H"),"-B","-"&amp;バルブ!$R$22)))</f>
        <v/>
      </c>
      <c r="BB112" s="273"/>
      <c r="BC112" s="273"/>
      <c r="BD112" s="273"/>
      <c r="BE112" s="273"/>
      <c r="BF112" s="273"/>
      <c r="CI112" s="373">
        <v>55</v>
      </c>
      <c r="CJ112" s="42" t="s">
        <v>477</v>
      </c>
      <c r="CK112" s="43"/>
      <c r="CL112" s="43"/>
      <c r="CM112" s="43" t="str">
        <f t="shared" si="39"/>
        <v/>
      </c>
      <c r="CN112" s="43" t="s">
        <v>564</v>
      </c>
      <c r="CO112" s="201" t="str">
        <f t="shared" si="33"/>
        <v/>
      </c>
      <c r="CP112" s="201" t="str">
        <f t="shared" si="34"/>
        <v/>
      </c>
      <c r="CQ112" s="101" t="str">
        <f t="shared" ref="CQ112:CQ124" si="48">IF(K$75=$CJ112,"A'","")&amp;IF(K$76=$CJ112,"B'","")&amp;IF(K$20=$CJ112,"A","")&amp;IF(K$21=$CJ112,"B","")</f>
        <v/>
      </c>
      <c r="CR112" s="101" t="str">
        <f t="shared" ref="CR112:CR124" si="49">IF(L$75=$CJ112,"A'","")&amp;IF(L$76=$CJ112,"B'","")&amp;IF(L$20=$CJ112,"A","")&amp;IF(L$21=$CJ112,"B","")</f>
        <v/>
      </c>
      <c r="CS112" s="101" t="str">
        <f t="shared" ref="CS112:CS124" si="50">IF(M$75=$CJ112,"A'","")&amp;IF(M$76=$CJ112,"B'","")&amp;IF(M$20=$CJ112,"A","")&amp;IF(M$21=$CJ112,"B","")</f>
        <v/>
      </c>
      <c r="CT112" s="101" t="str">
        <f t="shared" ref="CT112:CT124" si="51">IF(N$75=$CJ112,"A'","")&amp;IF(N$76=$CJ112,"B'","")&amp;IF(N$20=$CJ112,"A","")&amp;IF(N$21=$CJ112,"B","")</f>
        <v/>
      </c>
      <c r="CU112" s="101" t="str">
        <f t="shared" ref="CU112:CU124" si="52">IF(O$75=$CJ112,"A'","")&amp;IF(O$76=$CJ112,"B'","")&amp;IF(O$20=$CJ112,"A","")&amp;IF(O$21=$CJ112,"B","")</f>
        <v/>
      </c>
      <c r="CV112" s="101" t="str">
        <f t="shared" ref="CV112:CV124" si="53">IF(P$75=$CJ112,"A'","")&amp;IF(P$76=$CJ112,"B'","")&amp;IF(P$20=$CJ112,"A","")&amp;IF(P$21=$CJ112,"B","")</f>
        <v/>
      </c>
      <c r="CW112" s="101" t="str">
        <f t="shared" ref="CW112:CW124" si="54">IF(Q$75=$CJ112,"A'","")&amp;IF(Q$76=$CJ112,"B'","")&amp;IF(Q$20=$CJ112,"A","")&amp;IF(Q$21=$CJ112,"B","")</f>
        <v/>
      </c>
      <c r="CX112" s="101" t="str">
        <f t="shared" ref="CX112:CX124" si="55">IF(R$75=$CJ112,"A'","")&amp;IF(R$76=$CJ112,"B'","")&amp;IF(R$20=$CJ112,"A","")&amp;IF(R$21=$CJ112,"B","")</f>
        <v/>
      </c>
      <c r="CY112" s="101" t="str">
        <f t="shared" ref="CY112:CY124" si="56">IF(S$75=$CJ112,"A'","")&amp;IF(S$76=$CJ112,"B'","")&amp;IF(S$20=$CJ112,"A","")&amp;IF(S$21=$CJ112,"B","")</f>
        <v/>
      </c>
      <c r="CZ112" s="101" t="str">
        <f t="shared" ref="CZ112:CZ124" si="57">IF(T$75=$CJ112,"A'","")&amp;IF(T$76=$CJ112,"B'","")&amp;IF(T$20=$CJ112,"A","")&amp;IF(T$21=$CJ112,"B","")</f>
        <v/>
      </c>
      <c r="DA112" s="101" t="str">
        <f t="shared" ref="DA112:DA124" si="58">IF(U$75=$CJ112,"A'","")&amp;IF(U$76=$CJ112,"B'","")&amp;IF(U$20=$CJ112,"A","")&amp;IF(U$21=$CJ112,"B","")</f>
        <v/>
      </c>
      <c r="DB112" s="101" t="str">
        <f t="shared" ref="DB112:DB124" si="59">IF(V$75=$CJ112,"A'","")&amp;IF(V$76=$CJ112,"B'","")&amp;IF(V$20=$CJ112,"A","")&amp;IF(V$21=$CJ112,"B","")</f>
        <v/>
      </c>
      <c r="DC112" s="101" t="str">
        <f t="shared" ref="DC112:DC124" si="60">IF(W$75=$CJ112,"A'","")&amp;IF(W$76=$CJ112,"B'","")&amp;IF(W$20=$CJ112,"A","")&amp;IF(W$21=$CJ112,"B","")</f>
        <v/>
      </c>
      <c r="DD112" s="101" t="str">
        <f t="shared" ref="DD112:DD124" si="61">IF(X$75=$CJ112,"A'","")&amp;IF(X$76=$CJ112,"B'","")&amp;IF(X$20=$CJ112,"A","")&amp;IF(X$21=$CJ112,"B","")</f>
        <v/>
      </c>
      <c r="DE112" s="101" t="str">
        <f t="shared" ref="DE112:DE124" si="62">IF(Y$75=$CJ112,"A'","")&amp;IF(Y$76=$CJ112,"B'","")&amp;IF(Y$20=$CJ112,"A","")&amp;IF(Y$21=$CJ112,"B","")</f>
        <v/>
      </c>
      <c r="DF112" s="101" t="str">
        <f t="shared" si="47"/>
        <v/>
      </c>
      <c r="DG112" s="101" t="str">
        <f t="shared" si="36"/>
        <v/>
      </c>
      <c r="DH112" s="101" t="str">
        <f t="shared" si="36"/>
        <v/>
      </c>
      <c r="DI112" s="101" t="str">
        <f t="shared" si="36"/>
        <v/>
      </c>
      <c r="DJ112" s="101" t="str">
        <f t="shared" si="36"/>
        <v/>
      </c>
      <c r="DK112" s="101" t="str">
        <f t="shared" si="36"/>
        <v/>
      </c>
      <c r="DL112" s="101" t="str">
        <f t="shared" si="36"/>
        <v/>
      </c>
      <c r="DM112" s="101" t="str">
        <f t="shared" si="36"/>
        <v/>
      </c>
      <c r="DN112" s="101" t="str">
        <f t="shared" si="36"/>
        <v/>
      </c>
      <c r="DO112" s="101" t="str">
        <f t="shared" si="36"/>
        <v/>
      </c>
      <c r="DP112" s="373" t="str">
        <f t="shared" si="37"/>
        <v/>
      </c>
      <c r="DQ112" s="373" t="str">
        <f t="shared" si="38"/>
        <v/>
      </c>
    </row>
    <row r="113" spans="1:121" s="373" customFormat="1" ht="13.5" hidden="1" customHeight="1" x14ac:dyDescent="0.15">
      <c r="K113" s="387" t="str">
        <f>IF(バルブ!$R$25="無記号","",バルブ!$R$25)</f>
        <v/>
      </c>
      <c r="L113" s="387" t="str">
        <f>IF(バルブ!$R$25="無記号","",バルブ!$R$25)</f>
        <v/>
      </c>
      <c r="M113" s="387" t="str">
        <f>IF(バルブ!$R$25="無記号","",バルブ!$R$25)</f>
        <v/>
      </c>
      <c r="N113" s="387" t="str">
        <f>IF(バルブ!$R$25="無記号","",バルブ!$R$25)</f>
        <v/>
      </c>
      <c r="O113" s="387" t="str">
        <f>IF(バルブ!$R$25="無記号","",バルブ!$R$25)</f>
        <v/>
      </c>
      <c r="P113" s="387" t="str">
        <f>IF(バルブ!$R$25="無記号","",バルブ!$R$25)</f>
        <v/>
      </c>
      <c r="Q113" s="387" t="str">
        <f>IF(バルブ!$R$25="無記号","",バルブ!$R$25)</f>
        <v/>
      </c>
      <c r="R113" s="387" t="str">
        <f>IF(バルブ!$R$25="無記号","",バルブ!$R$25)</f>
        <v/>
      </c>
      <c r="S113" s="387" t="str">
        <f>IF(バルブ!$R$25="無記号","",バルブ!$R$25)</f>
        <v/>
      </c>
      <c r="T113" s="387" t="str">
        <f>IF(バルブ!$R$25="無記号","",バルブ!$R$25)</f>
        <v/>
      </c>
      <c r="U113" s="387" t="str">
        <f>IF(バルブ!$R$25="無記号","",バルブ!$R$25)</f>
        <v/>
      </c>
      <c r="V113" s="387" t="str">
        <f>IF(バルブ!$R$25="無記号","",バルブ!$R$25)</f>
        <v/>
      </c>
      <c r="W113" s="387" t="str">
        <f>IF(バルブ!$R$25="無記号","",バルブ!$R$25)</f>
        <v/>
      </c>
      <c r="X113" s="387" t="str">
        <f>IF(バルブ!$R$25="無記号","",バルブ!$R$25)</f>
        <v/>
      </c>
      <c r="Y113" s="387" t="str">
        <f>IF(バルブ!$R$25="無記号","",バルブ!$R$25)</f>
        <v/>
      </c>
      <c r="Z113" s="387" t="str">
        <f>IF(バルブ!$R$25="無記号","",バルブ!$R$25)</f>
        <v/>
      </c>
      <c r="AA113" s="387" t="str">
        <f>IF(バルブ!$R$25="無記号","",バルブ!$R$25)</f>
        <v/>
      </c>
      <c r="AB113" s="387" t="str">
        <f>IF(バルブ!$R$25="無記号","",バルブ!$R$25)</f>
        <v/>
      </c>
      <c r="AC113" s="387" t="str">
        <f>IF(バルブ!$R$25="無記号","",バルブ!$R$25)</f>
        <v/>
      </c>
      <c r="AD113" s="387" t="str">
        <f>IF(バルブ!$R$25="無記号","",バルブ!$R$25)</f>
        <v/>
      </c>
      <c r="AE113" s="387" t="str">
        <f>IF(バルブ!$R$25="無記号","",バルブ!$R$25)</f>
        <v/>
      </c>
      <c r="AF113" s="387" t="str">
        <f>IF(バルブ!$R$25="無記号","",バルブ!$R$25)</f>
        <v/>
      </c>
      <c r="AG113" s="387" t="str">
        <f>IF(バルブ!$R$25="無記号","",バルブ!$R$25)</f>
        <v/>
      </c>
      <c r="AH113" s="387" t="str">
        <f>IF(バルブ!$R$25="無記号","",バルブ!$R$25)</f>
        <v/>
      </c>
      <c r="BB113" s="273"/>
      <c r="BC113" s="273"/>
      <c r="BD113" s="273"/>
      <c r="BE113" s="273"/>
      <c r="BF113" s="273"/>
      <c r="CI113" s="373">
        <v>56</v>
      </c>
      <c r="CJ113" s="42" t="s">
        <v>339</v>
      </c>
      <c r="CK113" s="43"/>
      <c r="CL113" s="43"/>
      <c r="CM113" s="43" t="str">
        <f t="shared" si="39"/>
        <v/>
      </c>
      <c r="CN113" s="43" t="s">
        <v>574</v>
      </c>
      <c r="CO113" s="201" t="str">
        <f t="shared" si="33"/>
        <v/>
      </c>
      <c r="CP113" s="201" t="str">
        <f t="shared" si="34"/>
        <v/>
      </c>
      <c r="CQ113" s="101" t="str">
        <f t="shared" si="48"/>
        <v/>
      </c>
      <c r="CR113" s="101" t="str">
        <f t="shared" si="49"/>
        <v/>
      </c>
      <c r="CS113" s="101" t="str">
        <f t="shared" si="50"/>
        <v/>
      </c>
      <c r="CT113" s="101" t="str">
        <f t="shared" si="51"/>
        <v/>
      </c>
      <c r="CU113" s="101" t="str">
        <f t="shared" si="52"/>
        <v/>
      </c>
      <c r="CV113" s="101" t="str">
        <f t="shared" si="53"/>
        <v/>
      </c>
      <c r="CW113" s="101" t="str">
        <f t="shared" si="54"/>
        <v/>
      </c>
      <c r="CX113" s="101" t="str">
        <f t="shared" si="55"/>
        <v/>
      </c>
      <c r="CY113" s="101" t="str">
        <f t="shared" si="56"/>
        <v/>
      </c>
      <c r="CZ113" s="101" t="str">
        <f t="shared" si="57"/>
        <v/>
      </c>
      <c r="DA113" s="101" t="str">
        <f t="shared" si="58"/>
        <v/>
      </c>
      <c r="DB113" s="101" t="str">
        <f t="shared" si="59"/>
        <v/>
      </c>
      <c r="DC113" s="101" t="str">
        <f t="shared" si="60"/>
        <v/>
      </c>
      <c r="DD113" s="101" t="str">
        <f t="shared" si="61"/>
        <v/>
      </c>
      <c r="DE113" s="101" t="str">
        <f t="shared" si="62"/>
        <v/>
      </c>
      <c r="DF113" s="101" t="str">
        <f t="shared" si="47"/>
        <v/>
      </c>
      <c r="DG113" s="101" t="str">
        <f t="shared" si="36"/>
        <v/>
      </c>
      <c r="DH113" s="101" t="str">
        <f t="shared" si="36"/>
        <v/>
      </c>
      <c r="DI113" s="101" t="str">
        <f t="shared" si="36"/>
        <v/>
      </c>
      <c r="DJ113" s="101" t="str">
        <f t="shared" si="36"/>
        <v/>
      </c>
      <c r="DK113" s="101" t="str">
        <f t="shared" si="36"/>
        <v/>
      </c>
      <c r="DL113" s="101" t="str">
        <f t="shared" si="36"/>
        <v/>
      </c>
      <c r="DM113" s="101" t="str">
        <f t="shared" si="36"/>
        <v/>
      </c>
      <c r="DN113" s="101" t="str">
        <f t="shared" si="36"/>
        <v/>
      </c>
      <c r="DO113" s="101" t="str">
        <f t="shared" si="36"/>
        <v/>
      </c>
      <c r="DP113" s="373" t="str">
        <f t="shared" si="37"/>
        <v/>
      </c>
      <c r="DQ113" s="373" t="str">
        <f t="shared" si="38"/>
        <v/>
      </c>
    </row>
    <row r="114" spans="1:121" s="373" customFormat="1" ht="3.75" hidden="1" customHeight="1" x14ac:dyDescent="0.15">
      <c r="A114" s="13"/>
      <c r="K114" s="373" t="str">
        <f>IF(OR(K112="-B",K112=""),"","-K")</f>
        <v/>
      </c>
      <c r="L114" s="373" t="str">
        <f t="shared" ref="L114:AH114" si="63">IF(OR(L112="-B",L112=""),"","-K")</f>
        <v/>
      </c>
      <c r="M114" s="373" t="str">
        <f t="shared" si="63"/>
        <v/>
      </c>
      <c r="N114" s="373" t="str">
        <f t="shared" si="63"/>
        <v/>
      </c>
      <c r="O114" s="373" t="str">
        <f t="shared" si="63"/>
        <v/>
      </c>
      <c r="P114" s="373" t="str">
        <f t="shared" si="63"/>
        <v/>
      </c>
      <c r="Q114" s="373" t="str">
        <f t="shared" si="63"/>
        <v/>
      </c>
      <c r="R114" s="373" t="str">
        <f t="shared" si="63"/>
        <v/>
      </c>
      <c r="S114" s="373" t="str">
        <f t="shared" si="63"/>
        <v/>
      </c>
      <c r="T114" s="373" t="str">
        <f t="shared" si="63"/>
        <v/>
      </c>
      <c r="U114" s="373" t="str">
        <f t="shared" si="63"/>
        <v/>
      </c>
      <c r="V114" s="373" t="str">
        <f t="shared" si="63"/>
        <v/>
      </c>
      <c r="W114" s="373" t="str">
        <f t="shared" si="63"/>
        <v/>
      </c>
      <c r="X114" s="373" t="str">
        <f t="shared" si="63"/>
        <v/>
      </c>
      <c r="Y114" s="373" t="str">
        <f t="shared" si="63"/>
        <v/>
      </c>
      <c r="Z114" s="373" t="str">
        <f t="shared" si="63"/>
        <v/>
      </c>
      <c r="AA114" s="373" t="str">
        <f t="shared" si="63"/>
        <v/>
      </c>
      <c r="AB114" s="373" t="str">
        <f t="shared" si="63"/>
        <v/>
      </c>
      <c r="AC114" s="373" t="str">
        <f t="shared" si="63"/>
        <v/>
      </c>
      <c r="AD114" s="373" t="str">
        <f t="shared" si="63"/>
        <v/>
      </c>
      <c r="AE114" s="373" t="str">
        <f t="shared" si="63"/>
        <v/>
      </c>
      <c r="AF114" s="373" t="str">
        <f t="shared" si="63"/>
        <v/>
      </c>
      <c r="AG114" s="373" t="str">
        <f t="shared" si="63"/>
        <v/>
      </c>
      <c r="AH114" s="373" t="str">
        <f t="shared" si="63"/>
        <v/>
      </c>
      <c r="BB114" s="273"/>
      <c r="BC114" s="273"/>
      <c r="BD114" s="273"/>
      <c r="BE114" s="273"/>
      <c r="BF114" s="273"/>
      <c r="CI114" s="373">
        <v>57</v>
      </c>
      <c r="CJ114" s="42" t="s">
        <v>478</v>
      </c>
      <c r="CK114" s="43"/>
      <c r="CL114" s="43"/>
      <c r="CM114" s="43" t="str">
        <f t="shared" si="39"/>
        <v/>
      </c>
      <c r="CN114" s="43" t="s">
        <v>570</v>
      </c>
      <c r="CO114" s="201" t="str">
        <f t="shared" si="33"/>
        <v/>
      </c>
      <c r="CP114" s="201" t="str">
        <f t="shared" si="34"/>
        <v/>
      </c>
      <c r="CQ114" s="101" t="str">
        <f t="shared" si="48"/>
        <v/>
      </c>
      <c r="CR114" s="101" t="str">
        <f t="shared" si="49"/>
        <v/>
      </c>
      <c r="CS114" s="101" t="str">
        <f t="shared" si="50"/>
        <v/>
      </c>
      <c r="CT114" s="101" t="str">
        <f t="shared" si="51"/>
        <v/>
      </c>
      <c r="CU114" s="101" t="str">
        <f t="shared" si="52"/>
        <v/>
      </c>
      <c r="CV114" s="101" t="str">
        <f t="shared" si="53"/>
        <v/>
      </c>
      <c r="CW114" s="101" t="str">
        <f t="shared" si="54"/>
        <v/>
      </c>
      <c r="CX114" s="101" t="str">
        <f t="shared" si="55"/>
        <v/>
      </c>
      <c r="CY114" s="101" t="str">
        <f t="shared" si="56"/>
        <v/>
      </c>
      <c r="CZ114" s="101" t="str">
        <f t="shared" si="57"/>
        <v/>
      </c>
      <c r="DA114" s="101" t="str">
        <f t="shared" si="58"/>
        <v/>
      </c>
      <c r="DB114" s="101" t="str">
        <f t="shared" si="59"/>
        <v/>
      </c>
      <c r="DC114" s="101" t="str">
        <f t="shared" si="60"/>
        <v/>
      </c>
      <c r="DD114" s="101" t="str">
        <f t="shared" si="61"/>
        <v/>
      </c>
      <c r="DE114" s="101" t="str">
        <f t="shared" si="62"/>
        <v/>
      </c>
      <c r="DF114" s="101" t="str">
        <f t="shared" si="47"/>
        <v/>
      </c>
      <c r="DG114" s="101" t="str">
        <f t="shared" si="36"/>
        <v/>
      </c>
      <c r="DH114" s="101" t="str">
        <f t="shared" si="36"/>
        <v/>
      </c>
      <c r="DI114" s="101" t="str">
        <f t="shared" si="36"/>
        <v/>
      </c>
      <c r="DJ114" s="101" t="str">
        <f t="shared" si="36"/>
        <v/>
      </c>
      <c r="DK114" s="101" t="str">
        <f t="shared" si="36"/>
        <v/>
      </c>
      <c r="DL114" s="101" t="str">
        <f t="shared" si="36"/>
        <v/>
      </c>
      <c r="DM114" s="101" t="str">
        <f t="shared" si="36"/>
        <v/>
      </c>
      <c r="DN114" s="101" t="str">
        <f t="shared" si="36"/>
        <v/>
      </c>
      <c r="DO114" s="101" t="str">
        <f t="shared" si="36"/>
        <v/>
      </c>
      <c r="DP114" s="373" t="str">
        <f t="shared" si="37"/>
        <v/>
      </c>
      <c r="DQ114" s="373" t="str">
        <f t="shared" si="38"/>
        <v/>
      </c>
    </row>
    <row r="115" spans="1:121" s="373" customFormat="1" hidden="1" x14ac:dyDescent="0.15">
      <c r="K115" s="387"/>
      <c r="L115" s="387"/>
      <c r="M115" s="387"/>
      <c r="N115" s="387"/>
      <c r="O115" s="387"/>
      <c r="P115" s="387"/>
      <c r="Q115" s="387"/>
      <c r="R115" s="387"/>
      <c r="S115" s="387"/>
      <c r="T115" s="387"/>
      <c r="U115" s="387"/>
      <c r="V115" s="387"/>
      <c r="W115" s="387"/>
      <c r="X115" s="387"/>
      <c r="Y115" s="387"/>
      <c r="Z115" s="387"/>
      <c r="AA115" s="387"/>
      <c r="AB115" s="387"/>
      <c r="AC115" s="387"/>
      <c r="AD115" s="387"/>
      <c r="AE115" s="387"/>
      <c r="AF115" s="387"/>
      <c r="AG115" s="387"/>
      <c r="AH115" s="387"/>
      <c r="BB115" s="273"/>
      <c r="BC115" s="273"/>
      <c r="BD115" s="273"/>
      <c r="BE115" s="273"/>
      <c r="BF115" s="273"/>
      <c r="CI115" s="373">
        <v>58</v>
      </c>
      <c r="CJ115" s="42" t="s">
        <v>705</v>
      </c>
      <c r="CK115" s="43"/>
      <c r="CL115" s="43"/>
      <c r="CM115" s="43" t="str">
        <f t="shared" si="39"/>
        <v/>
      </c>
      <c r="CN115" s="43" t="s">
        <v>480</v>
      </c>
      <c r="CO115" s="201" t="str">
        <f t="shared" si="33"/>
        <v/>
      </c>
      <c r="CP115" s="201" t="str">
        <f t="shared" si="34"/>
        <v/>
      </c>
      <c r="CQ115" s="101" t="str">
        <f t="shared" si="48"/>
        <v/>
      </c>
      <c r="CR115" s="101" t="str">
        <f t="shared" si="49"/>
        <v/>
      </c>
      <c r="CS115" s="101" t="str">
        <f t="shared" si="50"/>
        <v/>
      </c>
      <c r="CT115" s="101" t="str">
        <f t="shared" si="51"/>
        <v/>
      </c>
      <c r="CU115" s="101" t="str">
        <f t="shared" si="52"/>
        <v/>
      </c>
      <c r="CV115" s="101" t="str">
        <f t="shared" si="53"/>
        <v/>
      </c>
      <c r="CW115" s="101" t="str">
        <f t="shared" si="54"/>
        <v/>
      </c>
      <c r="CX115" s="101" t="str">
        <f t="shared" si="55"/>
        <v/>
      </c>
      <c r="CY115" s="101" t="str">
        <f t="shared" si="56"/>
        <v/>
      </c>
      <c r="CZ115" s="101" t="str">
        <f t="shared" si="57"/>
        <v/>
      </c>
      <c r="DA115" s="101" t="str">
        <f t="shared" si="58"/>
        <v/>
      </c>
      <c r="DB115" s="101" t="str">
        <f t="shared" si="59"/>
        <v/>
      </c>
      <c r="DC115" s="101" t="str">
        <f t="shared" si="60"/>
        <v/>
      </c>
      <c r="DD115" s="101" t="str">
        <f t="shared" si="61"/>
        <v/>
      </c>
      <c r="DE115" s="101" t="str">
        <f t="shared" si="62"/>
        <v/>
      </c>
      <c r="DF115" s="101" t="str">
        <f t="shared" si="47"/>
        <v/>
      </c>
      <c r="DG115" s="101" t="str">
        <f t="shared" si="36"/>
        <v/>
      </c>
      <c r="DH115" s="101" t="str">
        <f t="shared" si="36"/>
        <v/>
      </c>
      <c r="DI115" s="101" t="str">
        <f t="shared" si="36"/>
        <v/>
      </c>
      <c r="DJ115" s="101" t="str">
        <f t="shared" si="36"/>
        <v/>
      </c>
      <c r="DK115" s="101" t="str">
        <f t="shared" si="36"/>
        <v/>
      </c>
      <c r="DL115" s="101" t="str">
        <f t="shared" si="36"/>
        <v/>
      </c>
      <c r="DM115" s="101" t="str">
        <f t="shared" si="36"/>
        <v/>
      </c>
      <c r="DN115" s="101" t="str">
        <f t="shared" si="36"/>
        <v/>
      </c>
      <c r="DO115" s="101" t="str">
        <f t="shared" si="36"/>
        <v/>
      </c>
      <c r="DP115" s="373" t="str">
        <f t="shared" si="37"/>
        <v/>
      </c>
      <c r="DQ115" s="373" t="str">
        <f t="shared" si="38"/>
        <v/>
      </c>
    </row>
    <row r="116" spans="1:121" s="373" customFormat="1" ht="13.5" hidden="1" customHeight="1" x14ac:dyDescent="0.15">
      <c r="K116" s="387"/>
      <c r="L116" s="387"/>
      <c r="M116" s="387"/>
      <c r="N116" s="387"/>
      <c r="O116" s="387"/>
      <c r="P116" s="387"/>
      <c r="Q116" s="387"/>
      <c r="R116" s="387"/>
      <c r="S116" s="387"/>
      <c r="T116" s="387"/>
      <c r="U116" s="387"/>
      <c r="V116" s="387"/>
      <c r="W116" s="387"/>
      <c r="X116" s="387"/>
      <c r="Y116" s="387"/>
      <c r="Z116" s="387"/>
      <c r="AA116" s="387"/>
      <c r="AB116" s="387"/>
      <c r="AC116" s="387"/>
      <c r="AD116" s="387"/>
      <c r="AE116" s="387"/>
      <c r="AF116" s="387"/>
      <c r="AG116" s="387"/>
      <c r="AH116" s="387"/>
      <c r="BB116" s="273"/>
      <c r="BC116" s="273"/>
      <c r="BD116" s="273"/>
      <c r="BE116" s="273"/>
      <c r="BF116" s="273"/>
      <c r="CI116" s="373">
        <v>59</v>
      </c>
      <c r="CJ116" s="42" t="s">
        <v>706</v>
      </c>
      <c r="CK116" s="43"/>
      <c r="CL116" s="43"/>
      <c r="CM116" s="43" t="str">
        <f t="shared" si="39"/>
        <v/>
      </c>
      <c r="CN116" s="43" t="s">
        <v>481</v>
      </c>
      <c r="CO116" s="201" t="str">
        <f t="shared" si="33"/>
        <v/>
      </c>
      <c r="CP116" s="201" t="str">
        <f t="shared" si="34"/>
        <v/>
      </c>
      <c r="CQ116" s="101" t="str">
        <f t="shared" si="48"/>
        <v/>
      </c>
      <c r="CR116" s="101" t="str">
        <f t="shared" si="49"/>
        <v/>
      </c>
      <c r="CS116" s="101" t="str">
        <f t="shared" si="50"/>
        <v/>
      </c>
      <c r="CT116" s="101" t="str">
        <f t="shared" si="51"/>
        <v/>
      </c>
      <c r="CU116" s="101" t="str">
        <f t="shared" si="52"/>
        <v/>
      </c>
      <c r="CV116" s="101" t="str">
        <f t="shared" si="53"/>
        <v/>
      </c>
      <c r="CW116" s="101" t="str">
        <f t="shared" si="54"/>
        <v/>
      </c>
      <c r="CX116" s="101" t="str">
        <f t="shared" si="55"/>
        <v/>
      </c>
      <c r="CY116" s="101" t="str">
        <f t="shared" si="56"/>
        <v/>
      </c>
      <c r="CZ116" s="101" t="str">
        <f t="shared" si="57"/>
        <v/>
      </c>
      <c r="DA116" s="101" t="str">
        <f t="shared" si="58"/>
        <v/>
      </c>
      <c r="DB116" s="101" t="str">
        <f t="shared" si="59"/>
        <v/>
      </c>
      <c r="DC116" s="101" t="str">
        <f t="shared" si="60"/>
        <v/>
      </c>
      <c r="DD116" s="101" t="str">
        <f t="shared" si="61"/>
        <v/>
      </c>
      <c r="DE116" s="101" t="str">
        <f t="shared" si="62"/>
        <v/>
      </c>
      <c r="DF116" s="101" t="str">
        <f t="shared" si="47"/>
        <v/>
      </c>
      <c r="DG116" s="101" t="str">
        <f t="shared" si="36"/>
        <v/>
      </c>
      <c r="DH116" s="101" t="str">
        <f t="shared" si="36"/>
        <v/>
      </c>
      <c r="DI116" s="101" t="str">
        <f t="shared" si="36"/>
        <v/>
      </c>
      <c r="DJ116" s="101" t="str">
        <f t="shared" si="36"/>
        <v/>
      </c>
      <c r="DK116" s="101" t="str">
        <f t="shared" si="36"/>
        <v/>
      </c>
      <c r="DL116" s="101" t="str">
        <f t="shared" si="36"/>
        <v/>
      </c>
      <c r="DM116" s="101" t="str">
        <f t="shared" si="36"/>
        <v/>
      </c>
      <c r="DN116" s="101" t="str">
        <f t="shared" si="36"/>
        <v/>
      </c>
      <c r="DO116" s="101" t="str">
        <f t="shared" si="36"/>
        <v/>
      </c>
      <c r="DP116" s="373" t="str">
        <f t="shared" si="37"/>
        <v/>
      </c>
      <c r="DQ116" s="373" t="str">
        <f t="shared" si="38"/>
        <v/>
      </c>
    </row>
    <row r="117" spans="1:121" s="373" customFormat="1" ht="13.5" hidden="1" customHeight="1" x14ac:dyDescent="0.15">
      <c r="K117" s="387"/>
      <c r="L117" s="387"/>
      <c r="M117" s="387"/>
      <c r="N117" s="387"/>
      <c r="O117" s="387"/>
      <c r="P117" s="387"/>
      <c r="Q117" s="387"/>
      <c r="R117" s="387"/>
      <c r="S117" s="387"/>
      <c r="T117" s="387"/>
      <c r="U117" s="387"/>
      <c r="V117" s="387"/>
      <c r="W117" s="387"/>
      <c r="X117" s="387"/>
      <c r="Y117" s="387"/>
      <c r="Z117" s="387"/>
      <c r="AA117" s="387"/>
      <c r="AB117" s="387"/>
      <c r="AC117" s="387"/>
      <c r="AD117" s="387"/>
      <c r="AE117" s="387"/>
      <c r="AF117" s="387"/>
      <c r="AG117" s="387"/>
      <c r="AH117" s="387"/>
      <c r="BB117" s="273"/>
      <c r="BC117" s="273"/>
      <c r="BD117" s="273"/>
      <c r="BE117" s="273"/>
      <c r="BF117" s="273"/>
      <c r="CI117" s="373">
        <v>60</v>
      </c>
      <c r="CJ117" s="42" t="s">
        <v>708</v>
      </c>
      <c r="CK117" s="43"/>
      <c r="CL117" s="43"/>
      <c r="CM117" s="43" t="str">
        <f t="shared" si="39"/>
        <v/>
      </c>
      <c r="CN117" s="43" t="s">
        <v>555</v>
      </c>
      <c r="CO117" s="201" t="str">
        <f t="shared" si="33"/>
        <v/>
      </c>
      <c r="CP117" s="201" t="str">
        <f t="shared" si="34"/>
        <v/>
      </c>
      <c r="CQ117" s="101" t="str">
        <f t="shared" si="48"/>
        <v/>
      </c>
      <c r="CR117" s="101" t="str">
        <f t="shared" si="49"/>
        <v/>
      </c>
      <c r="CS117" s="101" t="str">
        <f t="shared" si="50"/>
        <v/>
      </c>
      <c r="CT117" s="101" t="str">
        <f t="shared" si="51"/>
        <v/>
      </c>
      <c r="CU117" s="101" t="str">
        <f t="shared" si="52"/>
        <v/>
      </c>
      <c r="CV117" s="101" t="str">
        <f t="shared" si="53"/>
        <v/>
      </c>
      <c r="CW117" s="101" t="str">
        <f t="shared" si="54"/>
        <v/>
      </c>
      <c r="CX117" s="101" t="str">
        <f t="shared" si="55"/>
        <v/>
      </c>
      <c r="CY117" s="101" t="str">
        <f t="shared" si="56"/>
        <v/>
      </c>
      <c r="CZ117" s="101" t="str">
        <f t="shared" si="57"/>
        <v/>
      </c>
      <c r="DA117" s="101" t="str">
        <f t="shared" si="58"/>
        <v/>
      </c>
      <c r="DB117" s="101" t="str">
        <f t="shared" si="59"/>
        <v/>
      </c>
      <c r="DC117" s="101" t="str">
        <f t="shared" si="60"/>
        <v/>
      </c>
      <c r="DD117" s="101" t="str">
        <f t="shared" si="61"/>
        <v/>
      </c>
      <c r="DE117" s="101" t="str">
        <f t="shared" si="62"/>
        <v/>
      </c>
      <c r="DF117" s="101" t="str">
        <f t="shared" si="47"/>
        <v/>
      </c>
      <c r="DG117" s="101" t="str">
        <f t="shared" si="36"/>
        <v/>
      </c>
      <c r="DH117" s="101" t="str">
        <f t="shared" si="36"/>
        <v/>
      </c>
      <c r="DI117" s="101" t="str">
        <f t="shared" si="36"/>
        <v/>
      </c>
      <c r="DJ117" s="101" t="str">
        <f t="shared" si="36"/>
        <v/>
      </c>
      <c r="DK117" s="101" t="str">
        <f t="shared" si="36"/>
        <v/>
      </c>
      <c r="DL117" s="101" t="str">
        <f t="shared" si="36"/>
        <v/>
      </c>
      <c r="DM117" s="101" t="str">
        <f t="shared" si="36"/>
        <v/>
      </c>
      <c r="DN117" s="101" t="str">
        <f t="shared" si="36"/>
        <v/>
      </c>
      <c r="DO117" s="101" t="str">
        <f t="shared" si="36"/>
        <v/>
      </c>
      <c r="DP117" s="373" t="str">
        <f t="shared" si="37"/>
        <v/>
      </c>
      <c r="DQ117" s="373" t="str">
        <f t="shared" si="38"/>
        <v/>
      </c>
    </row>
    <row r="118" spans="1:121" s="373" customFormat="1" ht="12" hidden="1" customHeight="1" x14ac:dyDescent="0.15">
      <c r="K118" s="387" t="str">
        <f>IF(K34&lt;&gt;"","SY50M-78-2A-"&amp;K34,"")</f>
        <v/>
      </c>
      <c r="L118" s="387" t="str">
        <f t="shared" ref="L118:AH118" si="64">IF(L34&lt;&gt;"","SY50M-78-2A-"&amp;L34,"")</f>
        <v/>
      </c>
      <c r="M118" s="387" t="str">
        <f t="shared" si="64"/>
        <v/>
      </c>
      <c r="N118" s="387" t="str">
        <f t="shared" si="64"/>
        <v/>
      </c>
      <c r="O118" s="387" t="str">
        <f t="shared" si="64"/>
        <v/>
      </c>
      <c r="P118" s="387" t="str">
        <f t="shared" si="64"/>
        <v/>
      </c>
      <c r="Q118" s="387" t="str">
        <f t="shared" si="64"/>
        <v/>
      </c>
      <c r="R118" s="387" t="str">
        <f t="shared" si="64"/>
        <v/>
      </c>
      <c r="S118" s="387" t="str">
        <f t="shared" si="64"/>
        <v/>
      </c>
      <c r="T118" s="387" t="str">
        <f t="shared" si="64"/>
        <v/>
      </c>
      <c r="U118" s="387" t="str">
        <f t="shared" si="64"/>
        <v/>
      </c>
      <c r="V118" s="387" t="str">
        <f t="shared" si="64"/>
        <v/>
      </c>
      <c r="W118" s="387" t="str">
        <f t="shared" si="64"/>
        <v/>
      </c>
      <c r="X118" s="387" t="str">
        <f t="shared" si="64"/>
        <v/>
      </c>
      <c r="Y118" s="387" t="str">
        <f t="shared" si="64"/>
        <v/>
      </c>
      <c r="Z118" s="387" t="str">
        <f t="shared" si="64"/>
        <v/>
      </c>
      <c r="AA118" s="387" t="str">
        <f t="shared" si="64"/>
        <v/>
      </c>
      <c r="AB118" s="387" t="str">
        <f t="shared" si="64"/>
        <v/>
      </c>
      <c r="AC118" s="387" t="str">
        <f t="shared" si="64"/>
        <v/>
      </c>
      <c r="AD118" s="387" t="str">
        <f t="shared" si="64"/>
        <v/>
      </c>
      <c r="AE118" s="387" t="str">
        <f t="shared" si="64"/>
        <v/>
      </c>
      <c r="AF118" s="387" t="str">
        <f t="shared" si="64"/>
        <v/>
      </c>
      <c r="AG118" s="387" t="str">
        <f t="shared" si="64"/>
        <v/>
      </c>
      <c r="AH118" s="387" t="str">
        <f t="shared" si="64"/>
        <v/>
      </c>
      <c r="BB118" s="273"/>
      <c r="BC118" s="273"/>
      <c r="BD118" s="273"/>
      <c r="BE118" s="273"/>
      <c r="BF118" s="273"/>
      <c r="CI118" s="373">
        <v>61</v>
      </c>
      <c r="CJ118" s="42" t="s">
        <v>709</v>
      </c>
      <c r="CK118" s="43"/>
      <c r="CL118" s="43"/>
      <c r="CM118" s="43" t="str">
        <f t="shared" si="39"/>
        <v/>
      </c>
      <c r="CN118" s="43" t="s">
        <v>711</v>
      </c>
      <c r="CO118" s="201" t="str">
        <f t="shared" si="33"/>
        <v/>
      </c>
      <c r="CP118" s="201" t="str">
        <f t="shared" si="34"/>
        <v/>
      </c>
      <c r="CQ118" s="101" t="str">
        <f t="shared" si="48"/>
        <v/>
      </c>
      <c r="CR118" s="101" t="str">
        <f t="shared" si="49"/>
        <v/>
      </c>
      <c r="CS118" s="101" t="str">
        <f t="shared" si="50"/>
        <v/>
      </c>
      <c r="CT118" s="101" t="str">
        <f t="shared" si="51"/>
        <v/>
      </c>
      <c r="CU118" s="101" t="str">
        <f t="shared" si="52"/>
        <v/>
      </c>
      <c r="CV118" s="101" t="str">
        <f t="shared" si="53"/>
        <v/>
      </c>
      <c r="CW118" s="101" t="str">
        <f t="shared" si="54"/>
        <v/>
      </c>
      <c r="CX118" s="101" t="str">
        <f t="shared" si="55"/>
        <v/>
      </c>
      <c r="CY118" s="101" t="str">
        <f t="shared" si="56"/>
        <v/>
      </c>
      <c r="CZ118" s="101" t="str">
        <f t="shared" si="57"/>
        <v/>
      </c>
      <c r="DA118" s="101" t="str">
        <f t="shared" si="58"/>
        <v/>
      </c>
      <c r="DB118" s="101" t="str">
        <f t="shared" si="59"/>
        <v/>
      </c>
      <c r="DC118" s="101" t="str">
        <f t="shared" si="60"/>
        <v/>
      </c>
      <c r="DD118" s="101" t="str">
        <f t="shared" si="61"/>
        <v/>
      </c>
      <c r="DE118" s="101" t="str">
        <f t="shared" si="62"/>
        <v/>
      </c>
      <c r="DF118" s="101" t="str">
        <f t="shared" si="47"/>
        <v/>
      </c>
      <c r="DG118" s="101" t="str">
        <f t="shared" si="36"/>
        <v/>
      </c>
      <c r="DH118" s="101" t="str">
        <f t="shared" si="36"/>
        <v/>
      </c>
      <c r="DI118" s="101" t="str">
        <f t="shared" si="36"/>
        <v/>
      </c>
      <c r="DJ118" s="101" t="str">
        <f t="shared" si="36"/>
        <v/>
      </c>
      <c r="DK118" s="101" t="str">
        <f t="shared" si="36"/>
        <v/>
      </c>
      <c r="DL118" s="101" t="str">
        <f t="shared" si="36"/>
        <v/>
      </c>
      <c r="DM118" s="101" t="str">
        <f t="shared" si="36"/>
        <v/>
      </c>
      <c r="DN118" s="101" t="str">
        <f t="shared" si="36"/>
        <v/>
      </c>
      <c r="DO118" s="101" t="str">
        <f t="shared" si="36"/>
        <v/>
      </c>
      <c r="DP118" s="373" t="str">
        <f t="shared" si="37"/>
        <v/>
      </c>
      <c r="DQ118" s="373" t="str">
        <f t="shared" si="38"/>
        <v/>
      </c>
    </row>
    <row r="119" spans="1:121" s="373" customFormat="1" ht="10.5" hidden="1" customHeight="1" x14ac:dyDescent="0.15">
      <c r="K119" s="387" t="str">
        <f>IF(K37&lt;&gt;"","SY50M-79-2A-"&amp;K37,"")</f>
        <v/>
      </c>
      <c r="L119" s="387" t="str">
        <f t="shared" ref="L119:AH119" si="65">IF(L37&lt;&gt;"","SY50M-79-2A-"&amp;L37,"")</f>
        <v/>
      </c>
      <c r="M119" s="387" t="str">
        <f t="shared" si="65"/>
        <v/>
      </c>
      <c r="N119" s="387" t="str">
        <f t="shared" si="65"/>
        <v/>
      </c>
      <c r="O119" s="387" t="str">
        <f t="shared" si="65"/>
        <v/>
      </c>
      <c r="P119" s="387" t="str">
        <f t="shared" si="65"/>
        <v/>
      </c>
      <c r="Q119" s="387" t="str">
        <f t="shared" si="65"/>
        <v/>
      </c>
      <c r="R119" s="387" t="str">
        <f t="shared" si="65"/>
        <v/>
      </c>
      <c r="S119" s="387" t="str">
        <f t="shared" si="65"/>
        <v/>
      </c>
      <c r="T119" s="387" t="str">
        <f t="shared" si="65"/>
        <v/>
      </c>
      <c r="U119" s="387" t="str">
        <f t="shared" si="65"/>
        <v/>
      </c>
      <c r="V119" s="387" t="str">
        <f t="shared" si="65"/>
        <v/>
      </c>
      <c r="W119" s="387" t="str">
        <f t="shared" si="65"/>
        <v/>
      </c>
      <c r="X119" s="387" t="str">
        <f t="shared" si="65"/>
        <v/>
      </c>
      <c r="Y119" s="387" t="str">
        <f t="shared" si="65"/>
        <v/>
      </c>
      <c r="Z119" s="387" t="str">
        <f t="shared" si="65"/>
        <v/>
      </c>
      <c r="AA119" s="387" t="str">
        <f t="shared" si="65"/>
        <v/>
      </c>
      <c r="AB119" s="387" t="str">
        <f t="shared" si="65"/>
        <v/>
      </c>
      <c r="AC119" s="387" t="str">
        <f t="shared" si="65"/>
        <v/>
      </c>
      <c r="AD119" s="387" t="str">
        <f t="shared" si="65"/>
        <v/>
      </c>
      <c r="AE119" s="387" t="str">
        <f t="shared" si="65"/>
        <v/>
      </c>
      <c r="AF119" s="387" t="str">
        <f t="shared" si="65"/>
        <v/>
      </c>
      <c r="AG119" s="387" t="str">
        <f t="shared" si="65"/>
        <v/>
      </c>
      <c r="AH119" s="387" t="str">
        <f t="shared" si="65"/>
        <v/>
      </c>
      <c r="BB119" s="273"/>
      <c r="BC119" s="273"/>
      <c r="BD119" s="273"/>
      <c r="BE119" s="273"/>
      <c r="BF119" s="273"/>
      <c r="CI119" s="373">
        <v>62</v>
      </c>
      <c r="CJ119" s="42" t="s">
        <v>704</v>
      </c>
      <c r="CK119" s="43"/>
      <c r="CL119" s="43"/>
      <c r="CM119" s="43" t="str">
        <f t="shared" si="39"/>
        <v/>
      </c>
      <c r="CN119" s="43" t="s">
        <v>562</v>
      </c>
      <c r="CO119" s="201" t="str">
        <f t="shared" si="33"/>
        <v/>
      </c>
      <c r="CP119" s="201" t="str">
        <f t="shared" si="34"/>
        <v/>
      </c>
      <c r="CQ119" s="101" t="str">
        <f t="shared" si="48"/>
        <v/>
      </c>
      <c r="CR119" s="101" t="str">
        <f t="shared" si="49"/>
        <v/>
      </c>
      <c r="CS119" s="101" t="str">
        <f t="shared" si="50"/>
        <v/>
      </c>
      <c r="CT119" s="101" t="str">
        <f t="shared" si="51"/>
        <v/>
      </c>
      <c r="CU119" s="101" t="str">
        <f t="shared" si="52"/>
        <v/>
      </c>
      <c r="CV119" s="101" t="str">
        <f t="shared" si="53"/>
        <v/>
      </c>
      <c r="CW119" s="101" t="str">
        <f t="shared" si="54"/>
        <v/>
      </c>
      <c r="CX119" s="101" t="str">
        <f t="shared" si="55"/>
        <v/>
      </c>
      <c r="CY119" s="101" t="str">
        <f t="shared" si="56"/>
        <v/>
      </c>
      <c r="CZ119" s="101" t="str">
        <f t="shared" si="57"/>
        <v/>
      </c>
      <c r="DA119" s="101" t="str">
        <f t="shared" si="58"/>
        <v/>
      </c>
      <c r="DB119" s="101" t="str">
        <f t="shared" si="59"/>
        <v/>
      </c>
      <c r="DC119" s="101" t="str">
        <f t="shared" si="60"/>
        <v/>
      </c>
      <c r="DD119" s="101" t="str">
        <f t="shared" si="61"/>
        <v/>
      </c>
      <c r="DE119" s="101" t="str">
        <f t="shared" si="62"/>
        <v/>
      </c>
      <c r="DF119" s="101" t="str">
        <f t="shared" si="47"/>
        <v/>
      </c>
      <c r="DG119" s="101" t="str">
        <f t="shared" si="36"/>
        <v/>
      </c>
      <c r="DH119" s="101" t="str">
        <f t="shared" si="36"/>
        <v/>
      </c>
      <c r="DI119" s="101" t="str">
        <f t="shared" si="36"/>
        <v/>
      </c>
      <c r="DJ119" s="101" t="str">
        <f t="shared" si="36"/>
        <v/>
      </c>
      <c r="DK119" s="101" t="str">
        <f t="shared" si="36"/>
        <v/>
      </c>
      <c r="DL119" s="101" t="str">
        <f t="shared" si="36"/>
        <v/>
      </c>
      <c r="DM119" s="101" t="str">
        <f t="shared" si="36"/>
        <v/>
      </c>
      <c r="DN119" s="101" t="str">
        <f t="shared" si="36"/>
        <v/>
      </c>
      <c r="DO119" s="101" t="str">
        <f t="shared" si="36"/>
        <v/>
      </c>
      <c r="DP119" s="373" t="str">
        <f t="shared" si="37"/>
        <v/>
      </c>
      <c r="DQ119" s="373" t="str">
        <f t="shared" si="38"/>
        <v/>
      </c>
    </row>
    <row r="120" spans="1:121" s="373" customFormat="1" ht="11.25" hidden="1" customHeight="1" x14ac:dyDescent="0.15">
      <c r="K120" s="373" t="str">
        <f t="shared" ref="K120:AH120" si="66">IF(K118&lt;&gt;"",K118,IF(K119&lt;&gt;"",K119,""))</f>
        <v/>
      </c>
      <c r="L120" s="373" t="str">
        <f t="shared" si="66"/>
        <v/>
      </c>
      <c r="M120" s="373" t="str">
        <f t="shared" si="66"/>
        <v/>
      </c>
      <c r="N120" s="373" t="str">
        <f t="shared" si="66"/>
        <v/>
      </c>
      <c r="O120" s="373" t="str">
        <f t="shared" si="66"/>
        <v/>
      </c>
      <c r="P120" s="373" t="str">
        <f t="shared" si="66"/>
        <v/>
      </c>
      <c r="Q120" s="373" t="str">
        <f t="shared" si="66"/>
        <v/>
      </c>
      <c r="R120" s="373" t="str">
        <f t="shared" si="66"/>
        <v/>
      </c>
      <c r="S120" s="373" t="str">
        <f t="shared" si="66"/>
        <v/>
      </c>
      <c r="T120" s="373" t="str">
        <f t="shared" si="66"/>
        <v/>
      </c>
      <c r="U120" s="373" t="str">
        <f t="shared" si="66"/>
        <v/>
      </c>
      <c r="V120" s="373" t="str">
        <f t="shared" si="66"/>
        <v/>
      </c>
      <c r="W120" s="373" t="str">
        <f t="shared" si="66"/>
        <v/>
      </c>
      <c r="X120" s="373" t="str">
        <f t="shared" si="66"/>
        <v/>
      </c>
      <c r="Y120" s="373" t="str">
        <f t="shared" si="66"/>
        <v/>
      </c>
      <c r="Z120" s="373" t="str">
        <f t="shared" si="66"/>
        <v/>
      </c>
      <c r="AA120" s="373" t="str">
        <f t="shared" si="66"/>
        <v/>
      </c>
      <c r="AB120" s="373" t="str">
        <f t="shared" si="66"/>
        <v/>
      </c>
      <c r="AC120" s="373" t="str">
        <f t="shared" si="66"/>
        <v/>
      </c>
      <c r="AD120" s="373" t="str">
        <f t="shared" si="66"/>
        <v/>
      </c>
      <c r="AE120" s="373" t="str">
        <f t="shared" si="66"/>
        <v/>
      </c>
      <c r="AF120" s="373" t="str">
        <f t="shared" si="66"/>
        <v/>
      </c>
      <c r="AG120" s="373" t="str">
        <f t="shared" si="66"/>
        <v/>
      </c>
      <c r="AH120" s="373" t="str">
        <f t="shared" si="66"/>
        <v/>
      </c>
      <c r="BB120" s="273"/>
      <c r="BC120" s="273"/>
      <c r="BD120" s="273"/>
      <c r="BE120" s="273"/>
      <c r="BF120" s="273"/>
      <c r="CI120" s="373">
        <v>63</v>
      </c>
      <c r="CJ120" s="42" t="s">
        <v>703</v>
      </c>
      <c r="CK120" s="43"/>
      <c r="CL120" s="43"/>
      <c r="CM120" s="43" t="str">
        <f t="shared" si="39"/>
        <v/>
      </c>
      <c r="CN120" s="43" t="s">
        <v>561</v>
      </c>
      <c r="CO120" s="201" t="str">
        <f t="shared" si="33"/>
        <v/>
      </c>
      <c r="CP120" s="201" t="str">
        <f t="shared" si="34"/>
        <v/>
      </c>
      <c r="CQ120" s="101" t="str">
        <f t="shared" si="48"/>
        <v/>
      </c>
      <c r="CR120" s="101" t="str">
        <f t="shared" si="49"/>
        <v/>
      </c>
      <c r="CS120" s="101" t="str">
        <f t="shared" si="50"/>
        <v/>
      </c>
      <c r="CT120" s="101" t="str">
        <f t="shared" si="51"/>
        <v/>
      </c>
      <c r="CU120" s="101" t="str">
        <f t="shared" si="52"/>
        <v/>
      </c>
      <c r="CV120" s="101" t="str">
        <f t="shared" si="53"/>
        <v/>
      </c>
      <c r="CW120" s="101" t="str">
        <f t="shared" si="54"/>
        <v/>
      </c>
      <c r="CX120" s="101" t="str">
        <f t="shared" si="55"/>
        <v/>
      </c>
      <c r="CY120" s="101" t="str">
        <f t="shared" si="56"/>
        <v/>
      </c>
      <c r="CZ120" s="101" t="str">
        <f t="shared" si="57"/>
        <v/>
      </c>
      <c r="DA120" s="101" t="str">
        <f t="shared" si="58"/>
        <v/>
      </c>
      <c r="DB120" s="101" t="str">
        <f t="shared" si="59"/>
        <v/>
      </c>
      <c r="DC120" s="101" t="str">
        <f t="shared" si="60"/>
        <v/>
      </c>
      <c r="DD120" s="101" t="str">
        <f t="shared" si="61"/>
        <v/>
      </c>
      <c r="DE120" s="101" t="str">
        <f t="shared" si="62"/>
        <v/>
      </c>
      <c r="DF120" s="101" t="str">
        <f t="shared" si="47"/>
        <v/>
      </c>
      <c r="DG120" s="101" t="str">
        <f t="shared" si="36"/>
        <v/>
      </c>
      <c r="DH120" s="101" t="str">
        <f t="shared" si="36"/>
        <v/>
      </c>
      <c r="DI120" s="101" t="str">
        <f t="shared" si="36"/>
        <v/>
      </c>
      <c r="DJ120" s="101" t="str">
        <f t="shared" si="36"/>
        <v/>
      </c>
      <c r="DK120" s="101" t="str">
        <f t="shared" si="36"/>
        <v/>
      </c>
      <c r="DL120" s="101" t="str">
        <f t="shared" si="36"/>
        <v/>
      </c>
      <c r="DM120" s="101" t="str">
        <f t="shared" si="36"/>
        <v/>
      </c>
      <c r="DN120" s="101" t="str">
        <f t="shared" si="36"/>
        <v/>
      </c>
      <c r="DO120" s="101" t="str">
        <f t="shared" si="36"/>
        <v/>
      </c>
      <c r="DP120" s="373" t="str">
        <f t="shared" si="37"/>
        <v/>
      </c>
      <c r="DQ120" s="373" t="str">
        <f t="shared" si="38"/>
        <v/>
      </c>
    </row>
    <row r="121" spans="1:121" s="373" customFormat="1" hidden="1" x14ac:dyDescent="0.15">
      <c r="BB121" s="273"/>
      <c r="BC121" s="273"/>
      <c r="BD121" s="273"/>
      <c r="BE121" s="273"/>
      <c r="BF121" s="273"/>
      <c r="CI121" s="373">
        <v>64</v>
      </c>
      <c r="CJ121" s="42" t="s">
        <v>712</v>
      </c>
      <c r="CK121" s="43"/>
      <c r="CL121" s="43"/>
      <c r="CM121" s="43" t="str">
        <f t="shared" si="39"/>
        <v/>
      </c>
      <c r="CN121" s="43" t="s">
        <v>713</v>
      </c>
      <c r="CO121" s="201" t="str">
        <f t="shared" si="33"/>
        <v/>
      </c>
      <c r="CP121" s="201" t="str">
        <f t="shared" si="34"/>
        <v/>
      </c>
      <c r="CQ121" s="101" t="str">
        <f t="shared" si="48"/>
        <v/>
      </c>
      <c r="CR121" s="101" t="str">
        <f t="shared" si="49"/>
        <v/>
      </c>
      <c r="CS121" s="101" t="str">
        <f t="shared" si="50"/>
        <v/>
      </c>
      <c r="CT121" s="101" t="str">
        <f t="shared" si="51"/>
        <v/>
      </c>
      <c r="CU121" s="101" t="str">
        <f t="shared" si="52"/>
        <v/>
      </c>
      <c r="CV121" s="101" t="str">
        <f t="shared" si="53"/>
        <v/>
      </c>
      <c r="CW121" s="101" t="str">
        <f t="shared" si="54"/>
        <v/>
      </c>
      <c r="CX121" s="101" t="str">
        <f t="shared" si="55"/>
        <v/>
      </c>
      <c r="CY121" s="101" t="str">
        <f t="shared" si="56"/>
        <v/>
      </c>
      <c r="CZ121" s="101" t="str">
        <f t="shared" si="57"/>
        <v/>
      </c>
      <c r="DA121" s="101" t="str">
        <f t="shared" si="58"/>
        <v/>
      </c>
      <c r="DB121" s="101" t="str">
        <f t="shared" si="59"/>
        <v/>
      </c>
      <c r="DC121" s="101" t="str">
        <f t="shared" si="60"/>
        <v/>
      </c>
      <c r="DD121" s="101" t="str">
        <f t="shared" si="61"/>
        <v/>
      </c>
      <c r="DE121" s="101" t="str">
        <f t="shared" si="62"/>
        <v/>
      </c>
      <c r="DF121" s="101" t="str">
        <f t="shared" si="47"/>
        <v/>
      </c>
      <c r="DG121" s="101" t="str">
        <f t="shared" si="36"/>
        <v/>
      </c>
      <c r="DH121" s="101" t="str">
        <f t="shared" si="36"/>
        <v/>
      </c>
      <c r="DI121" s="101" t="str">
        <f t="shared" si="36"/>
        <v/>
      </c>
      <c r="DJ121" s="101" t="str">
        <f t="shared" si="36"/>
        <v/>
      </c>
      <c r="DK121" s="101" t="str">
        <f t="shared" si="36"/>
        <v/>
      </c>
      <c r="DL121" s="101" t="str">
        <f t="shared" si="36"/>
        <v/>
      </c>
      <c r="DM121" s="101" t="str">
        <f t="shared" si="36"/>
        <v/>
      </c>
      <c r="DN121" s="101" t="str">
        <f t="shared" si="36"/>
        <v/>
      </c>
      <c r="DO121" s="101" t="str">
        <f t="shared" si="36"/>
        <v/>
      </c>
      <c r="DP121" s="373" t="str">
        <f t="shared" si="37"/>
        <v/>
      </c>
      <c r="DQ121" s="373" t="str">
        <f t="shared" si="38"/>
        <v/>
      </c>
    </row>
    <row r="122" spans="1:121" s="373" customFormat="1" hidden="1" x14ac:dyDescent="0.15">
      <c r="BB122" s="273"/>
      <c r="BC122" s="273"/>
      <c r="BD122" s="273"/>
      <c r="BE122" s="273"/>
      <c r="BF122" s="273"/>
      <c r="CI122" s="373">
        <v>65</v>
      </c>
      <c r="CJ122" s="42" t="s">
        <v>479</v>
      </c>
      <c r="CK122" s="43"/>
      <c r="CL122" s="43"/>
      <c r="CM122" s="43" t="str">
        <f t="shared" si="39"/>
        <v/>
      </c>
      <c r="CN122" s="43" t="s">
        <v>714</v>
      </c>
      <c r="CO122" s="201" t="str">
        <f t="shared" si="33"/>
        <v/>
      </c>
      <c r="CP122" s="201" t="str">
        <f t="shared" si="34"/>
        <v/>
      </c>
      <c r="CQ122" s="101" t="str">
        <f t="shared" si="48"/>
        <v/>
      </c>
      <c r="CR122" s="101" t="str">
        <f t="shared" si="49"/>
        <v/>
      </c>
      <c r="CS122" s="101" t="str">
        <f t="shared" si="50"/>
        <v/>
      </c>
      <c r="CT122" s="101" t="str">
        <f t="shared" si="51"/>
        <v/>
      </c>
      <c r="CU122" s="101" t="str">
        <f t="shared" si="52"/>
        <v/>
      </c>
      <c r="CV122" s="101" t="str">
        <f t="shared" si="53"/>
        <v/>
      </c>
      <c r="CW122" s="101" t="str">
        <f t="shared" si="54"/>
        <v/>
      </c>
      <c r="CX122" s="101" t="str">
        <f t="shared" si="55"/>
        <v/>
      </c>
      <c r="CY122" s="101" t="str">
        <f t="shared" si="56"/>
        <v/>
      </c>
      <c r="CZ122" s="101" t="str">
        <f t="shared" si="57"/>
        <v/>
      </c>
      <c r="DA122" s="101" t="str">
        <f t="shared" si="58"/>
        <v/>
      </c>
      <c r="DB122" s="101" t="str">
        <f t="shared" si="59"/>
        <v/>
      </c>
      <c r="DC122" s="101" t="str">
        <f t="shared" si="60"/>
        <v/>
      </c>
      <c r="DD122" s="101" t="str">
        <f t="shared" si="61"/>
        <v/>
      </c>
      <c r="DE122" s="101" t="str">
        <f t="shared" si="62"/>
        <v/>
      </c>
      <c r="DF122" s="101" t="str">
        <f t="shared" si="47"/>
        <v/>
      </c>
      <c r="DG122" s="101" t="str">
        <f t="shared" si="36"/>
        <v/>
      </c>
      <c r="DH122" s="101" t="str">
        <f t="shared" si="36"/>
        <v/>
      </c>
      <c r="DI122" s="101" t="str">
        <f t="shared" si="36"/>
        <v/>
      </c>
      <c r="DJ122" s="101" t="str">
        <f t="shared" si="36"/>
        <v/>
      </c>
      <c r="DK122" s="101" t="str">
        <f t="shared" si="36"/>
        <v/>
      </c>
      <c r="DL122" s="101" t="str">
        <f t="shared" si="36"/>
        <v/>
      </c>
      <c r="DM122" s="101" t="str">
        <f t="shared" si="36"/>
        <v/>
      </c>
      <c r="DN122" s="101" t="str">
        <f t="shared" si="36"/>
        <v/>
      </c>
      <c r="DO122" s="101" t="str">
        <f t="shared" si="36"/>
        <v/>
      </c>
      <c r="DP122" s="373" t="str">
        <f t="shared" si="37"/>
        <v/>
      </c>
      <c r="DQ122" s="373" t="str">
        <f t="shared" si="38"/>
        <v/>
      </c>
    </row>
    <row r="123" spans="1:121" s="373" customFormat="1" hidden="1" x14ac:dyDescent="0.15">
      <c r="BB123" s="273"/>
      <c r="BC123" s="273"/>
      <c r="BD123" s="273"/>
      <c r="BE123" s="273"/>
      <c r="BF123" s="273"/>
      <c r="CI123" s="373">
        <v>66</v>
      </c>
      <c r="CJ123" s="42" t="s">
        <v>707</v>
      </c>
      <c r="CK123" s="43"/>
      <c r="CL123" s="43"/>
      <c r="CM123" s="43" t="str">
        <f t="shared" si="39"/>
        <v/>
      </c>
      <c r="CN123" s="43" t="s">
        <v>715</v>
      </c>
      <c r="CO123" s="201" t="str">
        <f t="shared" si="33"/>
        <v/>
      </c>
      <c r="CP123" s="201" t="str">
        <f t="shared" si="34"/>
        <v/>
      </c>
      <c r="CQ123" s="101" t="str">
        <f t="shared" si="48"/>
        <v/>
      </c>
      <c r="CR123" s="101" t="str">
        <f t="shared" si="49"/>
        <v/>
      </c>
      <c r="CS123" s="101" t="str">
        <f t="shared" si="50"/>
        <v/>
      </c>
      <c r="CT123" s="101" t="str">
        <f t="shared" si="51"/>
        <v/>
      </c>
      <c r="CU123" s="101" t="str">
        <f t="shared" si="52"/>
        <v/>
      </c>
      <c r="CV123" s="101" t="str">
        <f t="shared" si="53"/>
        <v/>
      </c>
      <c r="CW123" s="101" t="str">
        <f t="shared" si="54"/>
        <v/>
      </c>
      <c r="CX123" s="101" t="str">
        <f t="shared" si="55"/>
        <v/>
      </c>
      <c r="CY123" s="101" t="str">
        <f t="shared" si="56"/>
        <v/>
      </c>
      <c r="CZ123" s="101" t="str">
        <f t="shared" si="57"/>
        <v/>
      </c>
      <c r="DA123" s="101" t="str">
        <f t="shared" si="58"/>
        <v/>
      </c>
      <c r="DB123" s="101" t="str">
        <f t="shared" si="59"/>
        <v/>
      </c>
      <c r="DC123" s="101" t="str">
        <f t="shared" si="60"/>
        <v/>
      </c>
      <c r="DD123" s="101" t="str">
        <f t="shared" si="61"/>
        <v/>
      </c>
      <c r="DE123" s="101" t="str">
        <f t="shared" si="62"/>
        <v/>
      </c>
      <c r="DF123" s="101" t="str">
        <f t="shared" si="47"/>
        <v/>
      </c>
      <c r="DG123" s="101" t="str">
        <f t="shared" si="36"/>
        <v/>
      </c>
      <c r="DH123" s="101" t="str">
        <f t="shared" si="36"/>
        <v/>
      </c>
      <c r="DI123" s="101" t="str">
        <f t="shared" si="36"/>
        <v/>
      </c>
      <c r="DJ123" s="101" t="str">
        <f t="shared" si="36"/>
        <v/>
      </c>
      <c r="DK123" s="101" t="str">
        <f t="shared" si="36"/>
        <v/>
      </c>
      <c r="DL123" s="101" t="str">
        <f t="shared" si="36"/>
        <v/>
      </c>
      <c r="DM123" s="101" t="str">
        <f t="shared" si="36"/>
        <v/>
      </c>
      <c r="DN123" s="101" t="str">
        <f t="shared" si="36"/>
        <v/>
      </c>
      <c r="DO123" s="101" t="str">
        <f t="shared" si="36"/>
        <v/>
      </c>
      <c r="DP123" s="373" t="str">
        <f t="shared" si="37"/>
        <v/>
      </c>
      <c r="DQ123" s="373" t="str">
        <f t="shared" si="38"/>
        <v/>
      </c>
    </row>
    <row r="124" spans="1:121" s="373" customFormat="1" hidden="1" x14ac:dyDescent="0.15">
      <c r="BB124" s="273"/>
      <c r="BC124" s="273"/>
      <c r="BD124" s="273"/>
      <c r="BE124" s="273"/>
      <c r="BF124" s="273"/>
      <c r="CI124" s="373">
        <v>67</v>
      </c>
      <c r="CJ124" s="42" t="s">
        <v>503</v>
      </c>
      <c r="CK124" s="43"/>
      <c r="CL124" s="43"/>
      <c r="CM124" s="43" t="str">
        <f t="shared" si="39"/>
        <v/>
      </c>
      <c r="CN124" s="43" t="s">
        <v>716</v>
      </c>
      <c r="CO124" s="201" t="str">
        <f t="shared" si="33"/>
        <v/>
      </c>
      <c r="CP124" s="201" t="str">
        <f t="shared" si="34"/>
        <v/>
      </c>
      <c r="CQ124" s="101" t="str">
        <f t="shared" si="48"/>
        <v/>
      </c>
      <c r="CR124" s="101" t="str">
        <f t="shared" si="49"/>
        <v/>
      </c>
      <c r="CS124" s="101" t="str">
        <f t="shared" si="50"/>
        <v/>
      </c>
      <c r="CT124" s="101" t="str">
        <f t="shared" si="51"/>
        <v/>
      </c>
      <c r="CU124" s="101" t="str">
        <f t="shared" si="52"/>
        <v/>
      </c>
      <c r="CV124" s="101" t="str">
        <f t="shared" si="53"/>
        <v/>
      </c>
      <c r="CW124" s="101" t="str">
        <f t="shared" si="54"/>
        <v/>
      </c>
      <c r="CX124" s="101" t="str">
        <f t="shared" si="55"/>
        <v/>
      </c>
      <c r="CY124" s="101" t="str">
        <f t="shared" si="56"/>
        <v/>
      </c>
      <c r="CZ124" s="101" t="str">
        <f t="shared" si="57"/>
        <v/>
      </c>
      <c r="DA124" s="101" t="str">
        <f t="shared" si="58"/>
        <v/>
      </c>
      <c r="DB124" s="101" t="str">
        <f t="shared" si="59"/>
        <v/>
      </c>
      <c r="DC124" s="101" t="str">
        <f t="shared" si="60"/>
        <v/>
      </c>
      <c r="DD124" s="101" t="str">
        <f t="shared" si="61"/>
        <v/>
      </c>
      <c r="DE124" s="101" t="str">
        <f t="shared" si="62"/>
        <v/>
      </c>
      <c r="DF124" s="101" t="str">
        <f t="shared" si="47"/>
        <v/>
      </c>
      <c r="DG124" s="101" t="str">
        <f t="shared" si="36"/>
        <v/>
      </c>
      <c r="DH124" s="101" t="str">
        <f t="shared" si="36"/>
        <v/>
      </c>
      <c r="DI124" s="101" t="str">
        <f t="shared" si="36"/>
        <v/>
      </c>
      <c r="DJ124" s="101" t="str">
        <f t="shared" ref="DJ124:DO124" si="67">IF(AD$75=$CJ124,"A'","")&amp;IF(AD$76=$CJ124,"B'","")&amp;IF(AD$20=$CJ124,"A","")&amp;IF(AD$21=$CJ124,"B","")</f>
        <v/>
      </c>
      <c r="DK124" s="101" t="str">
        <f t="shared" si="67"/>
        <v/>
      </c>
      <c r="DL124" s="101" t="str">
        <f t="shared" si="67"/>
        <v/>
      </c>
      <c r="DM124" s="101" t="str">
        <f t="shared" si="67"/>
        <v/>
      </c>
      <c r="DN124" s="101" t="str">
        <f t="shared" si="67"/>
        <v/>
      </c>
      <c r="DO124" s="101" t="str">
        <f t="shared" si="67"/>
        <v/>
      </c>
      <c r="DP124" s="373" t="str">
        <f t="shared" si="37"/>
        <v/>
      </c>
      <c r="DQ124" s="373" t="str">
        <f t="shared" si="38"/>
        <v/>
      </c>
    </row>
    <row r="125" spans="1:121" s="373" customFormat="1" hidden="1" x14ac:dyDescent="0.15">
      <c r="BB125" s="273"/>
      <c r="BC125" s="273"/>
      <c r="BD125" s="273"/>
      <c r="BE125" s="273"/>
      <c r="BF125" s="273"/>
      <c r="CM125" s="43"/>
      <c r="CO125" s="201" t="s">
        <v>14</v>
      </c>
      <c r="CP125" s="201"/>
      <c r="CQ125" s="101">
        <v>1</v>
      </c>
      <c r="CR125" s="101">
        <v>2</v>
      </c>
      <c r="CS125" s="101">
        <v>3</v>
      </c>
      <c r="CT125" s="101">
        <v>4</v>
      </c>
      <c r="CU125" s="101">
        <v>5</v>
      </c>
      <c r="CV125" s="101">
        <v>6</v>
      </c>
      <c r="CW125" s="101">
        <v>7</v>
      </c>
      <c r="CX125" s="101">
        <v>8</v>
      </c>
      <c r="CY125" s="101">
        <v>9</v>
      </c>
      <c r="CZ125" s="101">
        <v>10</v>
      </c>
      <c r="DA125" s="101">
        <v>11</v>
      </c>
      <c r="DB125" s="101">
        <v>12</v>
      </c>
      <c r="DC125" s="101">
        <v>13</v>
      </c>
      <c r="DD125" s="101">
        <v>14</v>
      </c>
      <c r="DE125" s="101">
        <v>15</v>
      </c>
      <c r="DF125" s="101">
        <v>16</v>
      </c>
      <c r="DG125" s="101">
        <v>17</v>
      </c>
      <c r="DH125" s="101">
        <v>18</v>
      </c>
      <c r="DI125" s="101">
        <v>19</v>
      </c>
      <c r="DJ125" s="101">
        <v>20</v>
      </c>
      <c r="DK125" s="101">
        <v>21</v>
      </c>
      <c r="DL125" s="101">
        <v>22</v>
      </c>
      <c r="DM125" s="101">
        <v>23</v>
      </c>
      <c r="DN125" s="101">
        <v>24</v>
      </c>
      <c r="DO125" s="101"/>
      <c r="DP125" s="373" t="s">
        <v>414</v>
      </c>
    </row>
    <row r="126" spans="1:121" s="373" customFormat="1" hidden="1" x14ac:dyDescent="0.15">
      <c r="BB126" s="273"/>
      <c r="BC126" s="273"/>
      <c r="BD126" s="273"/>
      <c r="BE126" s="273"/>
      <c r="BF126" s="273"/>
      <c r="CQ126" s="201"/>
      <c r="CR126" s="201"/>
      <c r="CS126" s="201"/>
      <c r="CT126" s="201"/>
      <c r="CU126" s="201"/>
      <c r="CV126" s="201"/>
      <c r="CW126" s="201"/>
      <c r="CX126" s="201"/>
      <c r="CY126" s="201"/>
      <c r="CZ126" s="201"/>
      <c r="DA126" s="201"/>
      <c r="DB126" s="201"/>
      <c r="DC126" s="201"/>
      <c r="DD126" s="201"/>
      <c r="DE126" s="201"/>
      <c r="DF126" s="201"/>
      <c r="DG126" s="201"/>
      <c r="DH126" s="201"/>
      <c r="DI126" s="201"/>
      <c r="DJ126" s="201"/>
      <c r="DK126" s="201"/>
      <c r="DL126" s="201"/>
      <c r="DM126" s="201"/>
      <c r="DN126" s="201"/>
      <c r="DO126" s="201"/>
    </row>
    <row r="127" spans="1:121" s="373" customFormat="1" hidden="1" x14ac:dyDescent="0.15">
      <c r="B127" s="13"/>
      <c r="BB127" s="273"/>
      <c r="BC127" s="273"/>
      <c r="BD127" s="273"/>
      <c r="BE127" s="273"/>
      <c r="BF127" s="273"/>
      <c r="CQ127" s="201"/>
      <c r="CR127" s="201"/>
      <c r="CS127" s="201"/>
      <c r="CT127" s="201"/>
      <c r="CU127" s="201"/>
      <c r="CV127" s="201"/>
      <c r="CW127" s="201"/>
      <c r="CX127" s="201"/>
      <c r="CY127" s="201"/>
      <c r="CZ127" s="201"/>
      <c r="DA127" s="201"/>
      <c r="DB127" s="201"/>
      <c r="DC127" s="201"/>
      <c r="DD127" s="201"/>
      <c r="DE127" s="201"/>
      <c r="DF127" s="201"/>
      <c r="DG127" s="201"/>
      <c r="DH127" s="201"/>
      <c r="DI127" s="201"/>
      <c r="DJ127" s="201"/>
      <c r="DK127" s="201"/>
      <c r="DL127" s="201"/>
      <c r="DM127" s="201"/>
      <c r="DN127" s="201"/>
      <c r="DO127" s="201"/>
    </row>
    <row r="128" spans="1:121" s="373" customFormat="1" hidden="1" x14ac:dyDescent="0.15">
      <c r="B128" s="13"/>
      <c r="BB128" s="273"/>
      <c r="BC128" s="273"/>
      <c r="BD128" s="273"/>
      <c r="BE128" s="273"/>
      <c r="BF128" s="273"/>
      <c r="CQ128" s="201"/>
      <c r="CR128" s="201"/>
      <c r="CS128" s="201"/>
      <c r="CT128" s="201"/>
      <c r="CU128" s="201"/>
      <c r="CV128" s="201"/>
      <c r="CW128" s="201"/>
      <c r="CX128" s="201"/>
      <c r="CY128" s="201"/>
      <c r="CZ128" s="201"/>
      <c r="DA128" s="201"/>
      <c r="DB128" s="201"/>
      <c r="DC128" s="201"/>
      <c r="DD128" s="201"/>
      <c r="DE128" s="201"/>
      <c r="DF128" s="201"/>
      <c r="DG128" s="201"/>
      <c r="DH128" s="201"/>
      <c r="DI128" s="201"/>
      <c r="DJ128" s="201"/>
      <c r="DK128" s="201"/>
      <c r="DL128" s="201"/>
      <c r="DM128" s="201"/>
      <c r="DN128" s="201"/>
      <c r="DO128" s="201"/>
    </row>
    <row r="129" spans="2:119" s="373" customFormat="1" hidden="1" x14ac:dyDescent="0.15">
      <c r="B129" s="13"/>
      <c r="BB129" s="273"/>
      <c r="BC129" s="273"/>
      <c r="BD129" s="273"/>
      <c r="BE129" s="273"/>
      <c r="BF129" s="273"/>
      <c r="CQ129" s="201"/>
      <c r="CR129" s="201"/>
      <c r="CS129" s="201"/>
      <c r="CT129" s="201"/>
      <c r="CU129" s="201"/>
      <c r="CV129" s="201"/>
      <c r="CW129" s="201"/>
      <c r="CX129" s="201"/>
      <c r="CY129" s="201"/>
      <c r="CZ129" s="201"/>
      <c r="DA129" s="201"/>
      <c r="DB129" s="201"/>
      <c r="DC129" s="201"/>
      <c r="DD129" s="201"/>
      <c r="DE129" s="201"/>
      <c r="DF129" s="201"/>
      <c r="DG129" s="201"/>
      <c r="DH129" s="201"/>
      <c r="DI129" s="201"/>
      <c r="DJ129" s="201"/>
      <c r="DK129" s="201"/>
      <c r="DL129" s="201"/>
      <c r="DM129" s="201"/>
      <c r="DN129" s="201"/>
      <c r="DO129" s="201"/>
    </row>
    <row r="130" spans="2:119" s="373" customFormat="1" hidden="1" x14ac:dyDescent="0.15">
      <c r="B130" s="13"/>
      <c r="BB130" s="273"/>
      <c r="BC130" s="273"/>
      <c r="BD130" s="273"/>
      <c r="BE130" s="273"/>
      <c r="BF130" s="273"/>
      <c r="CQ130" s="201"/>
      <c r="CR130" s="201"/>
      <c r="CS130" s="201"/>
      <c r="CT130" s="201"/>
      <c r="CU130" s="201"/>
      <c r="CV130" s="201"/>
      <c r="CW130" s="201"/>
      <c r="CX130" s="201"/>
      <c r="CY130" s="201"/>
      <c r="CZ130" s="201"/>
      <c r="DA130" s="201"/>
      <c r="DB130" s="201"/>
      <c r="DC130" s="201"/>
      <c r="DD130" s="201"/>
      <c r="DE130" s="201"/>
      <c r="DF130" s="201"/>
      <c r="DG130" s="201"/>
      <c r="DH130" s="201"/>
      <c r="DI130" s="201"/>
      <c r="DJ130" s="201"/>
      <c r="DK130" s="201"/>
      <c r="DL130" s="201"/>
      <c r="DM130" s="201"/>
      <c r="DN130" s="201"/>
      <c r="DO130" s="201"/>
    </row>
    <row r="131" spans="2:119" s="373" customFormat="1" x14ac:dyDescent="0.15">
      <c r="B131" s="13"/>
      <c r="BB131" s="273"/>
      <c r="BC131" s="273"/>
      <c r="BD131" s="273"/>
      <c r="BE131" s="273"/>
      <c r="BF131" s="273"/>
      <c r="CQ131" s="201"/>
      <c r="CR131" s="201"/>
      <c r="CS131" s="201"/>
      <c r="CT131" s="201"/>
      <c r="CU131" s="201"/>
      <c r="CV131" s="201"/>
      <c r="CW131" s="201"/>
      <c r="CX131" s="201"/>
      <c r="CY131" s="201"/>
      <c r="CZ131" s="201"/>
      <c r="DA131" s="201"/>
      <c r="DB131" s="201"/>
      <c r="DC131" s="201"/>
      <c r="DD131" s="201"/>
      <c r="DE131" s="201"/>
      <c r="DF131" s="201"/>
      <c r="DG131" s="201"/>
      <c r="DH131" s="201"/>
      <c r="DI131" s="201"/>
      <c r="DJ131" s="201"/>
      <c r="DK131" s="201"/>
      <c r="DL131" s="201"/>
      <c r="DM131" s="201"/>
      <c r="DN131" s="201"/>
      <c r="DO131" s="201"/>
    </row>
    <row r="132" spans="2:119" s="373" customFormat="1" x14ac:dyDescent="0.15">
      <c r="B132" s="72"/>
      <c r="BB132" s="273"/>
      <c r="BC132" s="273"/>
      <c r="BD132" s="273"/>
      <c r="BE132" s="273"/>
      <c r="BF132" s="273"/>
      <c r="CQ132" s="201"/>
      <c r="CR132" s="201"/>
      <c r="CS132" s="201"/>
      <c r="CT132" s="201"/>
      <c r="CU132" s="201"/>
      <c r="CV132" s="201"/>
      <c r="CW132" s="201"/>
      <c r="CX132" s="201"/>
      <c r="CY132" s="201"/>
      <c r="CZ132" s="201"/>
      <c r="DA132" s="201"/>
      <c r="DB132" s="201"/>
      <c r="DC132" s="201"/>
      <c r="DD132" s="201"/>
      <c r="DE132" s="201"/>
      <c r="DF132" s="201"/>
      <c r="DG132" s="201"/>
      <c r="DH132" s="201"/>
      <c r="DI132" s="201"/>
      <c r="DJ132" s="201"/>
      <c r="DK132" s="201"/>
      <c r="DL132" s="201"/>
      <c r="DM132" s="201"/>
      <c r="DN132" s="201"/>
      <c r="DO132" s="201"/>
    </row>
    <row r="133" spans="2:119" s="373" customFormat="1" x14ac:dyDescent="0.15">
      <c r="B133" s="31"/>
      <c r="BB133" s="273"/>
      <c r="BC133" s="273"/>
      <c r="BD133" s="273"/>
      <c r="BE133" s="273"/>
      <c r="BF133" s="273"/>
      <c r="CQ133" s="201"/>
      <c r="CR133" s="201"/>
      <c r="CS133" s="201"/>
      <c r="CT133" s="201"/>
      <c r="CU133" s="201"/>
      <c r="CV133" s="201"/>
      <c r="CW133" s="201"/>
      <c r="CX133" s="201"/>
      <c r="CY133" s="201"/>
      <c r="CZ133" s="201"/>
      <c r="DA133" s="201"/>
      <c r="DB133" s="201"/>
      <c r="DC133" s="201"/>
      <c r="DD133" s="201"/>
      <c r="DE133" s="201"/>
      <c r="DF133" s="201"/>
      <c r="DG133" s="201"/>
      <c r="DH133" s="201"/>
      <c r="DI133" s="201"/>
      <c r="DJ133" s="201"/>
      <c r="DK133" s="201"/>
      <c r="DL133" s="201"/>
      <c r="DM133" s="201"/>
      <c r="DN133" s="201"/>
      <c r="DO133" s="201"/>
    </row>
    <row r="134" spans="2:119" s="373" customFormat="1" x14ac:dyDescent="0.15">
      <c r="B134" s="228"/>
      <c r="R134" s="98"/>
      <c r="S134" s="98"/>
      <c r="BB134" s="273"/>
      <c r="BC134" s="273"/>
      <c r="BD134" s="273"/>
      <c r="BE134" s="273"/>
      <c r="BF134" s="273"/>
      <c r="CQ134" s="201"/>
      <c r="CR134" s="201"/>
      <c r="CS134" s="201"/>
      <c r="CT134" s="201"/>
      <c r="CU134" s="201"/>
      <c r="CV134" s="201"/>
      <c r="CW134" s="201"/>
      <c r="CX134" s="201"/>
      <c r="CY134" s="201"/>
      <c r="CZ134" s="201"/>
      <c r="DA134" s="201"/>
      <c r="DB134" s="201"/>
      <c r="DC134" s="201"/>
      <c r="DD134" s="201"/>
      <c r="DE134" s="201"/>
      <c r="DF134" s="201"/>
      <c r="DG134" s="201"/>
      <c r="DH134" s="201"/>
      <c r="DI134" s="201"/>
      <c r="DJ134" s="201"/>
      <c r="DK134" s="201"/>
      <c r="DL134" s="201"/>
      <c r="DM134" s="201"/>
      <c r="DN134" s="201"/>
      <c r="DO134" s="201"/>
    </row>
    <row r="135" spans="2:119" s="373" customFormat="1" x14ac:dyDescent="0.15">
      <c r="B135" s="228"/>
      <c r="C135" s="13"/>
      <c r="D135" s="13"/>
      <c r="E135" s="13"/>
      <c r="F135" s="13"/>
      <c r="G135" s="13"/>
      <c r="H135" s="13"/>
      <c r="I135" s="13"/>
      <c r="J135" s="13"/>
      <c r="K135" s="13"/>
      <c r="L135" s="13"/>
      <c r="M135" s="13"/>
      <c r="N135" s="13"/>
      <c r="O135" s="13"/>
      <c r="R135" s="98"/>
      <c r="S135" s="98"/>
      <c r="BB135" s="273"/>
      <c r="BC135" s="273"/>
      <c r="BD135" s="273"/>
      <c r="BE135" s="273"/>
      <c r="BF135" s="273"/>
      <c r="CQ135" s="201"/>
      <c r="CR135" s="201"/>
      <c r="CS135" s="201"/>
      <c r="CT135" s="201"/>
      <c r="CU135" s="201"/>
      <c r="CV135" s="201"/>
      <c r="CW135" s="201"/>
      <c r="CX135" s="201"/>
      <c r="CY135" s="201"/>
      <c r="CZ135" s="201"/>
      <c r="DA135" s="201"/>
      <c r="DB135" s="201"/>
      <c r="DC135" s="201"/>
      <c r="DD135" s="201"/>
      <c r="DE135" s="201"/>
      <c r="DF135" s="201"/>
      <c r="DG135" s="201"/>
      <c r="DH135" s="201"/>
      <c r="DI135" s="201"/>
      <c r="DJ135" s="201"/>
      <c r="DK135" s="201"/>
      <c r="DL135" s="201"/>
      <c r="DM135" s="201"/>
      <c r="DN135" s="201"/>
      <c r="DO135" s="201"/>
    </row>
    <row r="136" spans="2:119" s="373" customFormat="1" ht="32.25" x14ac:dyDescent="0.15">
      <c r="B136" s="228"/>
      <c r="C136" s="13"/>
      <c r="D136" s="13"/>
      <c r="E136" s="13"/>
      <c r="F136" s="13"/>
      <c r="G136" s="13"/>
      <c r="H136" s="13"/>
      <c r="I136" s="13"/>
      <c r="J136" s="13"/>
      <c r="K136" s="13"/>
      <c r="L136" s="13"/>
      <c r="M136" s="13"/>
      <c r="N136" s="13"/>
      <c r="O136" s="13"/>
      <c r="R136" s="98"/>
      <c r="S136" s="98"/>
      <c r="T136" s="101"/>
      <c r="U136" s="225"/>
      <c r="V136" s="225"/>
      <c r="W136" s="225"/>
      <c r="X136" s="225"/>
      <c r="Y136" s="225"/>
      <c r="Z136" s="101"/>
      <c r="AA136" s="226"/>
      <c r="AB136" s="226"/>
      <c r="AC136" s="226"/>
      <c r="AD136" s="98"/>
      <c r="AE136" s="226"/>
      <c r="AF136" s="226"/>
      <c r="AG136" s="226"/>
      <c r="AH136" s="226"/>
      <c r="AI136" s="226"/>
      <c r="AJ136" s="98"/>
      <c r="AK136" s="226"/>
      <c r="AL136" s="226"/>
      <c r="AM136" s="226"/>
      <c r="AN136" s="226"/>
      <c r="AO136" s="226"/>
      <c r="AP136" s="335"/>
      <c r="BB136" s="273"/>
      <c r="BC136" s="273"/>
      <c r="BD136" s="273"/>
      <c r="BE136" s="273"/>
      <c r="BF136" s="273"/>
      <c r="CQ136" s="201"/>
      <c r="CR136" s="201"/>
      <c r="CS136" s="201"/>
      <c r="CT136" s="201"/>
      <c r="CU136" s="201"/>
      <c r="CV136" s="201"/>
      <c r="CW136" s="201"/>
      <c r="CX136" s="201"/>
      <c r="CY136" s="201"/>
      <c r="CZ136" s="201"/>
      <c r="DA136" s="201"/>
      <c r="DB136" s="201"/>
      <c r="DC136" s="201"/>
      <c r="DD136" s="201"/>
      <c r="DE136" s="201"/>
      <c r="DF136" s="201"/>
      <c r="DG136" s="201"/>
      <c r="DH136" s="201"/>
      <c r="DI136" s="201"/>
      <c r="DJ136" s="201"/>
      <c r="DK136" s="201"/>
      <c r="DL136" s="201"/>
      <c r="DM136" s="201"/>
      <c r="DN136" s="201"/>
      <c r="DO136" s="201"/>
    </row>
    <row r="137" spans="2:119" s="373" customFormat="1" ht="32.25" x14ac:dyDescent="0.15">
      <c r="C137" s="13"/>
      <c r="D137" s="13"/>
      <c r="E137" s="13"/>
      <c r="F137" s="13"/>
      <c r="G137" s="13"/>
      <c r="H137" s="13"/>
      <c r="I137" s="13"/>
      <c r="J137" s="13"/>
      <c r="K137" s="13"/>
      <c r="L137" s="43"/>
      <c r="M137" s="43"/>
      <c r="N137" s="227"/>
      <c r="O137" s="201"/>
      <c r="P137" s="388"/>
      <c r="Q137" s="388"/>
      <c r="R137" s="98"/>
      <c r="S137" s="98"/>
      <c r="T137" s="101"/>
      <c r="U137" s="225"/>
      <c r="V137" s="225"/>
      <c r="W137" s="225"/>
      <c r="X137" s="225"/>
      <c r="Y137" s="225"/>
      <c r="Z137" s="101"/>
      <c r="AA137" s="226"/>
      <c r="AB137" s="226"/>
      <c r="AC137" s="226"/>
      <c r="AD137" s="98"/>
      <c r="AE137" s="226"/>
      <c r="AF137" s="226"/>
      <c r="AG137" s="226"/>
      <c r="AH137" s="226"/>
      <c r="AI137" s="226"/>
      <c r="AJ137" s="98"/>
      <c r="AK137" s="226"/>
      <c r="AL137" s="226"/>
      <c r="AM137" s="226"/>
      <c r="AN137" s="226"/>
      <c r="AO137" s="226"/>
      <c r="AP137" s="335"/>
      <c r="BB137" s="273"/>
      <c r="BC137" s="273"/>
      <c r="BD137" s="273"/>
      <c r="BE137" s="273"/>
      <c r="BF137" s="273"/>
      <c r="CQ137" s="201"/>
      <c r="CR137" s="201"/>
      <c r="CS137" s="201"/>
      <c r="CT137" s="201"/>
      <c r="CU137" s="201"/>
      <c r="CV137" s="201"/>
      <c r="CW137" s="201"/>
      <c r="CX137" s="201"/>
      <c r="CY137" s="201"/>
      <c r="CZ137" s="201"/>
      <c r="DA137" s="201"/>
      <c r="DB137" s="201"/>
      <c r="DC137" s="201"/>
      <c r="DD137" s="201"/>
      <c r="DE137" s="201"/>
      <c r="DF137" s="201"/>
      <c r="DG137" s="201"/>
      <c r="DH137" s="201"/>
      <c r="DI137" s="201"/>
      <c r="DJ137" s="201"/>
      <c r="DK137" s="201"/>
      <c r="DL137" s="201"/>
      <c r="DM137" s="201"/>
      <c r="DN137" s="201"/>
      <c r="DO137" s="201"/>
    </row>
    <row r="138" spans="2:119" s="373" customFormat="1" x14ac:dyDescent="0.15">
      <c r="BB138" s="273"/>
      <c r="BC138" s="273"/>
      <c r="BD138" s="273"/>
      <c r="BE138" s="273"/>
      <c r="BF138" s="273"/>
      <c r="CQ138" s="201"/>
      <c r="CR138" s="201"/>
      <c r="CS138" s="201"/>
      <c r="CT138" s="201"/>
      <c r="CU138" s="201"/>
      <c r="CV138" s="201"/>
      <c r="CW138" s="201"/>
      <c r="CX138" s="201"/>
      <c r="CY138" s="201"/>
      <c r="CZ138" s="201"/>
      <c r="DA138" s="201"/>
      <c r="DB138" s="201"/>
      <c r="DC138" s="201"/>
      <c r="DD138" s="201"/>
      <c r="DE138" s="201"/>
      <c r="DF138" s="201"/>
      <c r="DG138" s="201"/>
      <c r="DH138" s="201"/>
      <c r="DI138" s="201"/>
      <c r="DJ138" s="201"/>
      <c r="DK138" s="201"/>
      <c r="DL138" s="201"/>
      <c r="DM138" s="201"/>
      <c r="DN138" s="201"/>
      <c r="DO138" s="201"/>
    </row>
    <row r="139" spans="2:119" s="373"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73"/>
      <c r="BC139" s="273"/>
      <c r="BD139" s="273"/>
      <c r="BE139" s="273"/>
      <c r="BF139" s="273"/>
      <c r="CQ139" s="201"/>
      <c r="CR139" s="201"/>
      <c r="CS139" s="201"/>
      <c r="CT139" s="201"/>
      <c r="CU139" s="201"/>
      <c r="CV139" s="201"/>
      <c r="CW139" s="201"/>
      <c r="CX139" s="201"/>
      <c r="CY139" s="201"/>
      <c r="CZ139" s="201"/>
      <c r="DA139" s="201"/>
      <c r="DB139" s="201"/>
      <c r="DC139" s="201"/>
      <c r="DD139" s="201"/>
      <c r="DE139" s="201"/>
      <c r="DF139" s="201"/>
      <c r="DG139" s="201"/>
      <c r="DH139" s="201"/>
      <c r="DI139" s="201"/>
      <c r="DJ139" s="201"/>
      <c r="DK139" s="201"/>
      <c r="DL139" s="201"/>
      <c r="DM139" s="201"/>
      <c r="DN139" s="201"/>
      <c r="DO139" s="201"/>
    </row>
    <row r="140" spans="2:119" s="373"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387"/>
      <c r="Y140" s="31"/>
      <c r="Z140" s="31"/>
      <c r="AA140" s="31"/>
      <c r="AB140" s="31"/>
      <c r="AC140" s="107"/>
      <c r="AD140" s="107"/>
      <c r="AE140" s="107"/>
      <c r="AF140" s="107"/>
      <c r="AG140" s="107"/>
      <c r="AH140" s="107"/>
      <c r="AI140" s="107"/>
      <c r="AJ140" s="107"/>
      <c r="AK140" s="107"/>
      <c r="AL140" s="107"/>
      <c r="AM140" s="107"/>
      <c r="AN140" s="107"/>
      <c r="AO140" s="107"/>
      <c r="BB140" s="273"/>
      <c r="BC140" s="273"/>
      <c r="BD140" s="273"/>
      <c r="BE140" s="273"/>
      <c r="BF140" s="273"/>
      <c r="CQ140" s="201"/>
      <c r="CR140" s="201"/>
      <c r="CS140" s="201"/>
      <c r="CT140" s="201"/>
      <c r="CU140" s="201"/>
      <c r="CV140" s="201"/>
      <c r="CW140" s="201"/>
      <c r="CX140" s="201"/>
      <c r="CY140" s="201"/>
      <c r="CZ140" s="201"/>
      <c r="DA140" s="201"/>
      <c r="DB140" s="201"/>
      <c r="DC140" s="201"/>
      <c r="DD140" s="201"/>
      <c r="DE140" s="201"/>
      <c r="DF140" s="201"/>
      <c r="DG140" s="201"/>
      <c r="DH140" s="201"/>
      <c r="DI140" s="201"/>
      <c r="DJ140" s="201"/>
      <c r="DK140" s="201"/>
      <c r="DL140" s="201"/>
      <c r="DM140" s="201"/>
      <c r="DN140" s="201"/>
      <c r="DO140" s="201"/>
    </row>
    <row r="141" spans="2:119" s="373" customFormat="1" x14ac:dyDescent="0.15">
      <c r="C141" s="228"/>
      <c r="D141" s="228"/>
      <c r="E141" s="228"/>
      <c r="F141" s="228"/>
      <c r="G141" s="228"/>
      <c r="H141" s="228"/>
      <c r="I141" s="228"/>
      <c r="K141" s="389"/>
      <c r="L141" s="389"/>
      <c r="M141" s="389"/>
      <c r="N141" s="389"/>
      <c r="O141" s="389"/>
      <c r="P141" s="389"/>
      <c r="Q141" s="389"/>
      <c r="R141" s="389"/>
      <c r="S141" s="389"/>
      <c r="T141" s="389"/>
      <c r="U141" s="389"/>
      <c r="V141" s="389"/>
      <c r="W141" s="389"/>
      <c r="X141" s="389"/>
      <c r="Y141" s="389"/>
      <c r="Z141" s="389"/>
      <c r="AA141" s="389"/>
      <c r="AB141" s="389"/>
      <c r="AC141" s="389"/>
      <c r="AD141" s="389"/>
      <c r="AE141" s="389"/>
      <c r="AF141" s="389"/>
      <c r="AG141" s="389"/>
      <c r="AH141" s="389"/>
      <c r="AI141" s="390"/>
      <c r="AJ141" s="98"/>
      <c r="AK141" s="98"/>
      <c r="AL141" s="98"/>
      <c r="AM141" s="98"/>
      <c r="AN141" s="98"/>
      <c r="AO141" s="98"/>
      <c r="BB141" s="273"/>
      <c r="BC141" s="273"/>
      <c r="BD141" s="273"/>
      <c r="BE141" s="273"/>
      <c r="BF141" s="273"/>
      <c r="CQ141" s="201"/>
      <c r="CR141" s="201"/>
      <c r="CS141" s="201"/>
      <c r="CT141" s="201"/>
      <c r="CU141" s="201"/>
      <c r="CV141" s="201"/>
      <c r="CW141" s="201"/>
      <c r="CX141" s="201"/>
      <c r="CY141" s="201"/>
      <c r="CZ141" s="201"/>
      <c r="DA141" s="201"/>
      <c r="DB141" s="201"/>
      <c r="DC141" s="201"/>
      <c r="DD141" s="201"/>
      <c r="DE141" s="201"/>
      <c r="DF141" s="201"/>
      <c r="DG141" s="201"/>
      <c r="DH141" s="201"/>
      <c r="DI141" s="201"/>
      <c r="DJ141" s="201"/>
      <c r="DK141" s="201"/>
      <c r="DL141" s="201"/>
      <c r="DM141" s="201"/>
      <c r="DN141" s="201"/>
      <c r="DO141" s="201"/>
    </row>
    <row r="142" spans="2:119" s="373" customFormat="1" ht="14.25" x14ac:dyDescent="0.15">
      <c r="C142" s="228"/>
      <c r="D142" s="391"/>
      <c r="E142" s="391"/>
      <c r="F142" s="228"/>
      <c r="G142" s="228"/>
      <c r="H142" s="228"/>
      <c r="I142" s="228"/>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73"/>
      <c r="BC142" s="273"/>
      <c r="BD142" s="273"/>
      <c r="BE142" s="273"/>
      <c r="BF142" s="273"/>
      <c r="CQ142" s="201"/>
      <c r="CR142" s="201"/>
      <c r="CS142" s="201"/>
      <c r="CT142" s="201"/>
      <c r="CU142" s="201"/>
      <c r="CV142" s="201"/>
      <c r="CW142" s="201"/>
      <c r="CX142" s="201"/>
      <c r="CY142" s="201"/>
      <c r="CZ142" s="201"/>
      <c r="DA142" s="201"/>
      <c r="DB142" s="201"/>
      <c r="DC142" s="201"/>
      <c r="DD142" s="201"/>
      <c r="DE142" s="201"/>
      <c r="DF142" s="201"/>
      <c r="DG142" s="201"/>
      <c r="DH142" s="201"/>
      <c r="DI142" s="201"/>
      <c r="DJ142" s="201"/>
      <c r="DK142" s="201"/>
      <c r="DL142" s="201"/>
      <c r="DM142" s="201"/>
      <c r="DN142" s="201"/>
      <c r="DO142" s="201"/>
    </row>
    <row r="143" spans="2:119" s="373" customFormat="1" ht="14.25" x14ac:dyDescent="0.15">
      <c r="C143" s="228"/>
      <c r="D143" s="391"/>
      <c r="E143" s="391"/>
      <c r="F143" s="228"/>
      <c r="G143" s="228"/>
      <c r="H143" s="228"/>
      <c r="I143" s="228"/>
      <c r="J143" s="13"/>
      <c r="AI143" s="13"/>
      <c r="AP143" s="13"/>
      <c r="BB143" s="273"/>
      <c r="BC143" s="273"/>
      <c r="BD143" s="273"/>
      <c r="BE143" s="273"/>
      <c r="BF143" s="273"/>
      <c r="CQ143" s="201"/>
      <c r="CR143" s="201"/>
      <c r="CS143" s="201"/>
      <c r="CT143" s="201"/>
      <c r="CU143" s="201"/>
      <c r="CV143" s="201"/>
      <c r="CW143" s="201"/>
      <c r="CX143" s="201"/>
      <c r="CY143" s="201"/>
      <c r="CZ143" s="201"/>
      <c r="DA143" s="201"/>
      <c r="DB143" s="201"/>
      <c r="DC143" s="201"/>
      <c r="DD143" s="201"/>
      <c r="DE143" s="201"/>
      <c r="DF143" s="201"/>
      <c r="DG143" s="201"/>
      <c r="DH143" s="201"/>
      <c r="DI143" s="201"/>
      <c r="DJ143" s="201"/>
      <c r="DK143" s="201"/>
      <c r="DL143" s="201"/>
      <c r="DM143" s="201"/>
      <c r="DN143" s="201"/>
      <c r="DO143" s="201"/>
    </row>
    <row r="144" spans="2:119" s="373" customFormat="1" x14ac:dyDescent="0.15">
      <c r="J144" s="13"/>
      <c r="AI144" s="13"/>
      <c r="AJ144" s="13"/>
      <c r="AK144" s="13"/>
      <c r="AL144" s="13"/>
      <c r="AM144" s="13"/>
      <c r="AN144" s="13"/>
      <c r="AO144" s="13"/>
      <c r="BB144" s="273"/>
      <c r="BC144" s="273"/>
      <c r="BD144" s="273"/>
      <c r="BE144" s="273"/>
      <c r="BF144" s="273"/>
      <c r="CQ144" s="201"/>
      <c r="CR144" s="201"/>
      <c r="CS144" s="201"/>
      <c r="CT144" s="201"/>
      <c r="CU144" s="201"/>
      <c r="CV144" s="201"/>
      <c r="CW144" s="201"/>
      <c r="CX144" s="201"/>
      <c r="CY144" s="201"/>
      <c r="CZ144" s="201"/>
      <c r="DA144" s="201"/>
      <c r="DB144" s="201"/>
      <c r="DC144" s="201"/>
      <c r="DD144" s="201"/>
      <c r="DE144" s="201"/>
      <c r="DF144" s="201"/>
      <c r="DG144" s="201"/>
      <c r="DH144" s="201"/>
      <c r="DI144" s="201"/>
      <c r="DJ144" s="201"/>
      <c r="DK144" s="201"/>
      <c r="DL144" s="201"/>
      <c r="DM144" s="201"/>
      <c r="DN144" s="201"/>
      <c r="DO144" s="201"/>
    </row>
    <row r="145" spans="10:119" s="373" customFormat="1" x14ac:dyDescent="0.15">
      <c r="BB145" s="273"/>
      <c r="BC145" s="273"/>
      <c r="BD145" s="273"/>
      <c r="BE145" s="273"/>
      <c r="BF145" s="273"/>
      <c r="CQ145" s="201"/>
      <c r="CR145" s="201"/>
      <c r="CS145" s="201"/>
      <c r="CT145" s="201"/>
      <c r="CU145" s="201"/>
      <c r="CV145" s="201"/>
      <c r="CW145" s="201"/>
      <c r="CX145" s="201"/>
      <c r="CY145" s="201"/>
      <c r="CZ145" s="201"/>
      <c r="DA145" s="201"/>
      <c r="DB145" s="201"/>
      <c r="DC145" s="201"/>
      <c r="DD145" s="201"/>
      <c r="DE145" s="201"/>
      <c r="DF145" s="201"/>
      <c r="DG145" s="201"/>
      <c r="DH145" s="201"/>
      <c r="DI145" s="201"/>
      <c r="DJ145" s="201"/>
      <c r="DK145" s="201"/>
      <c r="DL145" s="201"/>
      <c r="DM145" s="201"/>
      <c r="DN145" s="201"/>
      <c r="DO145" s="201"/>
    </row>
    <row r="146" spans="10:119" s="373" customFormat="1" x14ac:dyDescent="0.15">
      <c r="BB146" s="273"/>
      <c r="BC146" s="273"/>
      <c r="BD146" s="273"/>
      <c r="BE146" s="273"/>
      <c r="BF146" s="273"/>
      <c r="CQ146" s="201"/>
      <c r="CR146" s="201"/>
      <c r="CS146" s="201"/>
      <c r="CT146" s="201"/>
      <c r="CU146" s="201"/>
      <c r="CV146" s="201"/>
      <c r="CW146" s="201"/>
      <c r="CX146" s="201"/>
      <c r="CY146" s="201"/>
      <c r="CZ146" s="201"/>
      <c r="DA146" s="201"/>
      <c r="DB146" s="201"/>
      <c r="DC146" s="201"/>
      <c r="DD146" s="201"/>
      <c r="DE146" s="201"/>
      <c r="DF146" s="201"/>
      <c r="DG146" s="201"/>
      <c r="DH146" s="201"/>
      <c r="DI146" s="201"/>
      <c r="DJ146" s="201"/>
      <c r="DK146" s="201"/>
      <c r="DL146" s="201"/>
      <c r="DM146" s="201"/>
      <c r="DN146" s="201"/>
      <c r="DO146" s="201"/>
    </row>
    <row r="147" spans="10:119" s="373" customFormat="1" x14ac:dyDescent="0.15">
      <c r="BB147" s="273"/>
      <c r="BC147" s="273"/>
      <c r="BD147" s="273"/>
      <c r="BE147" s="273"/>
      <c r="BF147" s="273"/>
      <c r="CQ147" s="201"/>
      <c r="CR147" s="201"/>
      <c r="CS147" s="201"/>
      <c r="CT147" s="201"/>
      <c r="CU147" s="201"/>
      <c r="CV147" s="201"/>
      <c r="CW147" s="201"/>
      <c r="CX147" s="201"/>
      <c r="CY147" s="201"/>
      <c r="CZ147" s="201"/>
      <c r="DA147" s="201"/>
      <c r="DB147" s="201"/>
      <c r="DC147" s="201"/>
      <c r="DD147" s="201"/>
      <c r="DE147" s="201"/>
      <c r="DF147" s="201"/>
      <c r="DG147" s="201"/>
      <c r="DH147" s="201"/>
      <c r="DI147" s="201"/>
      <c r="DJ147" s="201"/>
      <c r="DK147" s="201"/>
      <c r="DL147" s="201"/>
      <c r="DM147" s="201"/>
      <c r="DN147" s="201"/>
      <c r="DO147" s="201"/>
    </row>
    <row r="148" spans="10:119" s="373" customFormat="1" x14ac:dyDescent="0.15">
      <c r="BB148" s="273"/>
      <c r="BC148" s="273"/>
      <c r="BD148" s="273"/>
      <c r="BE148" s="273"/>
      <c r="BF148" s="273"/>
      <c r="CQ148" s="201"/>
      <c r="CR148" s="201"/>
      <c r="CS148" s="201"/>
      <c r="CT148" s="201"/>
      <c r="CU148" s="201"/>
      <c r="CV148" s="201"/>
      <c r="CW148" s="201"/>
      <c r="CX148" s="201"/>
      <c r="CY148" s="201"/>
      <c r="CZ148" s="201"/>
      <c r="DA148" s="201"/>
      <c r="DB148" s="201"/>
      <c r="DC148" s="201"/>
      <c r="DD148" s="201"/>
      <c r="DE148" s="201"/>
      <c r="DF148" s="201"/>
      <c r="DG148" s="201"/>
      <c r="DH148" s="201"/>
      <c r="DI148" s="201"/>
      <c r="DJ148" s="201"/>
      <c r="DK148" s="201"/>
      <c r="DL148" s="201"/>
      <c r="DM148" s="201"/>
      <c r="DN148" s="201"/>
      <c r="DO148" s="201"/>
    </row>
    <row r="149" spans="10:119" s="373" customFormat="1" x14ac:dyDescent="0.15">
      <c r="BB149" s="273"/>
      <c r="BC149" s="273"/>
      <c r="BD149" s="273"/>
      <c r="BE149" s="273"/>
      <c r="BF149" s="273"/>
      <c r="CQ149" s="201"/>
      <c r="CR149" s="201"/>
      <c r="CS149" s="201"/>
      <c r="CT149" s="201"/>
      <c r="CU149" s="201"/>
      <c r="CV149" s="201"/>
      <c r="CW149" s="201"/>
      <c r="CX149" s="201"/>
      <c r="CY149" s="201"/>
      <c r="CZ149" s="201"/>
      <c r="DA149" s="201"/>
      <c r="DB149" s="201"/>
      <c r="DC149" s="201"/>
      <c r="DD149" s="201"/>
      <c r="DE149" s="201"/>
      <c r="DF149" s="201"/>
      <c r="DG149" s="201"/>
      <c r="DH149" s="201"/>
      <c r="DI149" s="201"/>
      <c r="DJ149" s="201"/>
      <c r="DK149" s="201"/>
      <c r="DL149" s="201"/>
      <c r="DM149" s="201"/>
      <c r="DN149" s="201"/>
      <c r="DO149" s="201"/>
    </row>
    <row r="150" spans="10:119" s="373" customFormat="1" x14ac:dyDescent="0.15">
      <c r="BB150" s="273"/>
      <c r="BC150" s="273"/>
      <c r="BD150" s="273"/>
      <c r="BE150" s="273"/>
      <c r="BF150" s="273"/>
      <c r="CQ150" s="201"/>
      <c r="CR150" s="201"/>
      <c r="CS150" s="201"/>
      <c r="CT150" s="201"/>
      <c r="CU150" s="201"/>
      <c r="CV150" s="201"/>
      <c r="CW150" s="201"/>
      <c r="CX150" s="201"/>
      <c r="CY150" s="201"/>
      <c r="CZ150" s="201"/>
      <c r="DA150" s="201"/>
      <c r="DB150" s="201"/>
      <c r="DC150" s="201"/>
      <c r="DD150" s="201"/>
      <c r="DE150" s="201"/>
      <c r="DF150" s="201"/>
      <c r="DG150" s="201"/>
      <c r="DH150" s="201"/>
      <c r="DI150" s="201"/>
      <c r="DJ150" s="201"/>
      <c r="DK150" s="201"/>
      <c r="DL150" s="201"/>
      <c r="DM150" s="201"/>
      <c r="DN150" s="201"/>
      <c r="DO150" s="201"/>
    </row>
    <row r="151" spans="10:119" s="373" customFormat="1" x14ac:dyDescent="0.15">
      <c r="BB151" s="273"/>
      <c r="BC151" s="273"/>
      <c r="BD151" s="273"/>
      <c r="BE151" s="273"/>
      <c r="BF151" s="273"/>
      <c r="CQ151" s="201"/>
      <c r="CR151" s="201"/>
      <c r="CS151" s="201"/>
      <c r="CT151" s="201"/>
      <c r="CU151" s="201"/>
      <c r="CV151" s="201"/>
      <c r="CW151" s="201"/>
      <c r="CX151" s="201"/>
      <c r="CY151" s="201"/>
      <c r="CZ151" s="201"/>
      <c r="DA151" s="201"/>
      <c r="DB151" s="201"/>
      <c r="DC151" s="201"/>
      <c r="DD151" s="201"/>
      <c r="DE151" s="201"/>
      <c r="DF151" s="201"/>
      <c r="DG151" s="201"/>
      <c r="DH151" s="201"/>
      <c r="DI151" s="201"/>
      <c r="DJ151" s="201"/>
      <c r="DK151" s="201"/>
      <c r="DL151" s="201"/>
      <c r="DM151" s="201"/>
      <c r="DN151" s="201"/>
      <c r="DO151" s="201"/>
    </row>
    <row r="152" spans="10:119" s="373" customFormat="1" x14ac:dyDescent="0.15">
      <c r="BB152" s="273"/>
      <c r="BC152" s="273"/>
      <c r="BD152" s="273"/>
      <c r="BE152" s="273"/>
      <c r="BF152" s="273"/>
      <c r="CQ152" s="201"/>
      <c r="CR152" s="201"/>
      <c r="CS152" s="201"/>
      <c r="CT152" s="201"/>
      <c r="CU152" s="201"/>
      <c r="CV152" s="201"/>
      <c r="CW152" s="201"/>
      <c r="CX152" s="201"/>
      <c r="CY152" s="201"/>
      <c r="CZ152" s="201"/>
      <c r="DA152" s="201"/>
      <c r="DB152" s="201"/>
      <c r="DC152" s="201"/>
      <c r="DD152" s="201"/>
      <c r="DE152" s="201"/>
      <c r="DF152" s="201"/>
      <c r="DG152" s="201"/>
      <c r="DH152" s="201"/>
      <c r="DI152" s="201"/>
      <c r="DJ152" s="201"/>
      <c r="DK152" s="201"/>
      <c r="DL152" s="201"/>
      <c r="DM152" s="201"/>
      <c r="DN152" s="201"/>
      <c r="DO152" s="201"/>
    </row>
    <row r="153" spans="10:119" s="373" customFormat="1" x14ac:dyDescent="0.15">
      <c r="BB153" s="273"/>
      <c r="BC153" s="273"/>
      <c r="BD153" s="273"/>
      <c r="BE153" s="273"/>
      <c r="BF153" s="273"/>
      <c r="CQ153" s="201"/>
      <c r="CR153" s="201"/>
      <c r="CS153" s="201"/>
      <c r="CT153" s="201"/>
      <c r="CU153" s="201"/>
      <c r="CV153" s="201"/>
      <c r="CW153" s="201"/>
      <c r="CX153" s="201"/>
      <c r="CY153" s="201"/>
      <c r="CZ153" s="201"/>
      <c r="DA153" s="201"/>
      <c r="DB153" s="201"/>
      <c r="DC153" s="201"/>
      <c r="DD153" s="201"/>
      <c r="DE153" s="201"/>
      <c r="DF153" s="201"/>
      <c r="DG153" s="201"/>
      <c r="DH153" s="201"/>
      <c r="DI153" s="201"/>
      <c r="DJ153" s="201"/>
      <c r="DK153" s="201"/>
      <c r="DL153" s="201"/>
      <c r="DM153" s="201"/>
      <c r="DN153" s="201"/>
      <c r="DO153" s="201"/>
    </row>
    <row r="154" spans="10:119" s="373"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73"/>
      <c r="BC154" s="273"/>
      <c r="BD154" s="273"/>
      <c r="BE154" s="273"/>
      <c r="BF154" s="273"/>
      <c r="CQ154" s="201"/>
      <c r="CR154" s="201"/>
      <c r="CS154" s="201"/>
      <c r="CT154" s="201"/>
      <c r="CU154" s="201"/>
      <c r="CV154" s="201"/>
      <c r="CW154" s="201"/>
      <c r="CX154" s="201"/>
      <c r="CY154" s="201"/>
      <c r="CZ154" s="201"/>
      <c r="DA154" s="201"/>
      <c r="DB154" s="201"/>
      <c r="DC154" s="201"/>
      <c r="DD154" s="201"/>
      <c r="DE154" s="201"/>
      <c r="DF154" s="201"/>
      <c r="DG154" s="201"/>
      <c r="DH154" s="201"/>
      <c r="DI154" s="201"/>
      <c r="DJ154" s="201"/>
      <c r="DK154" s="201"/>
      <c r="DL154" s="201"/>
      <c r="DM154" s="201"/>
      <c r="DN154" s="201"/>
      <c r="DO154" s="201"/>
    </row>
    <row r="155" spans="10:119" s="373"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73"/>
      <c r="BC155" s="273"/>
      <c r="BD155" s="273"/>
      <c r="BE155" s="273"/>
      <c r="BF155" s="273"/>
      <c r="CQ155" s="201"/>
      <c r="CR155" s="201"/>
      <c r="CS155" s="201"/>
      <c r="CT155" s="201"/>
      <c r="CU155" s="201"/>
      <c r="CV155" s="201"/>
      <c r="CW155" s="201"/>
      <c r="CX155" s="201"/>
      <c r="CY155" s="201"/>
      <c r="CZ155" s="201"/>
      <c r="DA155" s="201"/>
      <c r="DB155" s="201"/>
      <c r="DC155" s="201"/>
      <c r="DD155" s="201"/>
      <c r="DE155" s="201"/>
      <c r="DF155" s="201"/>
      <c r="DG155" s="201"/>
      <c r="DH155" s="201"/>
      <c r="DI155" s="201"/>
      <c r="DJ155" s="201"/>
      <c r="DK155" s="201"/>
      <c r="DL155" s="201"/>
      <c r="DM155" s="201"/>
      <c r="DN155" s="201"/>
      <c r="DO155" s="201"/>
    </row>
    <row r="156" spans="10:119" s="373"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73"/>
      <c r="BC156" s="273"/>
      <c r="BD156" s="273"/>
      <c r="BE156" s="273"/>
      <c r="BF156" s="273"/>
      <c r="CQ156" s="201"/>
      <c r="CR156" s="201"/>
      <c r="CS156" s="201"/>
      <c r="CT156" s="201"/>
      <c r="CU156" s="201"/>
      <c r="CV156" s="201"/>
      <c r="CW156" s="201"/>
      <c r="CX156" s="201"/>
      <c r="CY156" s="201"/>
      <c r="CZ156" s="201"/>
      <c r="DA156" s="201"/>
      <c r="DB156" s="201"/>
      <c r="DC156" s="201"/>
      <c r="DD156" s="201"/>
      <c r="DE156" s="201"/>
      <c r="DF156" s="201"/>
      <c r="DG156" s="201"/>
      <c r="DH156" s="201"/>
      <c r="DI156" s="201"/>
      <c r="DJ156" s="201"/>
      <c r="DK156" s="201"/>
      <c r="DL156" s="201"/>
      <c r="DM156" s="201"/>
      <c r="DN156" s="201"/>
      <c r="DO156" s="201"/>
    </row>
    <row r="157" spans="10:119" s="373"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73"/>
      <c r="BC157" s="273"/>
      <c r="BD157" s="273"/>
      <c r="BE157" s="273"/>
      <c r="BF157" s="273"/>
      <c r="CQ157" s="201"/>
      <c r="CR157" s="201"/>
      <c r="CS157" s="201"/>
      <c r="CT157" s="201"/>
      <c r="CU157" s="201"/>
      <c r="CV157" s="201"/>
      <c r="CW157" s="201"/>
      <c r="CX157" s="201"/>
      <c r="CY157" s="201"/>
      <c r="CZ157" s="201"/>
      <c r="DA157" s="201"/>
      <c r="DB157" s="201"/>
      <c r="DC157" s="201"/>
      <c r="DD157" s="201"/>
      <c r="DE157" s="201"/>
      <c r="DF157" s="201"/>
      <c r="DG157" s="201"/>
      <c r="DH157" s="201"/>
      <c r="DI157" s="201"/>
      <c r="DJ157" s="201"/>
      <c r="DK157" s="201"/>
      <c r="DL157" s="201"/>
      <c r="DM157" s="201"/>
      <c r="DN157" s="201"/>
      <c r="DO157" s="201"/>
    </row>
    <row r="158" spans="10:119" s="373"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73"/>
      <c r="BC158" s="273"/>
      <c r="BD158" s="273"/>
      <c r="BE158" s="273"/>
      <c r="BF158" s="273"/>
      <c r="CQ158" s="201"/>
      <c r="CR158" s="201"/>
      <c r="CS158" s="201"/>
      <c r="CT158" s="201"/>
      <c r="CU158" s="201"/>
      <c r="CV158" s="201"/>
      <c r="CW158" s="201"/>
      <c r="CX158" s="201"/>
      <c r="CY158" s="201"/>
      <c r="CZ158" s="201"/>
      <c r="DA158" s="201"/>
      <c r="DB158" s="201"/>
      <c r="DC158" s="201"/>
      <c r="DD158" s="201"/>
      <c r="DE158" s="201"/>
      <c r="DF158" s="201"/>
      <c r="DG158" s="201"/>
      <c r="DH158" s="201"/>
      <c r="DI158" s="201"/>
      <c r="DJ158" s="201"/>
      <c r="DK158" s="201"/>
      <c r="DL158" s="201"/>
      <c r="DM158" s="201"/>
      <c r="DN158" s="201"/>
      <c r="DO158" s="201"/>
    </row>
    <row r="159" spans="10:119" s="373"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73"/>
      <c r="BC159" s="273"/>
      <c r="BD159" s="273"/>
      <c r="BE159" s="273"/>
      <c r="BF159" s="273"/>
      <c r="CQ159" s="201"/>
      <c r="CR159" s="201"/>
      <c r="CS159" s="201"/>
      <c r="CT159" s="201"/>
      <c r="CU159" s="201"/>
      <c r="CV159" s="201"/>
      <c r="CW159" s="201"/>
      <c r="CX159" s="201"/>
      <c r="CY159" s="201"/>
      <c r="CZ159" s="201"/>
      <c r="DA159" s="201"/>
      <c r="DB159" s="201"/>
      <c r="DC159" s="201"/>
      <c r="DD159" s="201"/>
      <c r="DE159" s="201"/>
      <c r="DF159" s="201"/>
      <c r="DG159" s="201"/>
      <c r="DH159" s="201"/>
      <c r="DI159" s="201"/>
      <c r="DJ159" s="201"/>
      <c r="DK159" s="201"/>
      <c r="DL159" s="201"/>
      <c r="DM159" s="201"/>
      <c r="DN159" s="201"/>
      <c r="DO159" s="201"/>
    </row>
    <row r="160" spans="10:119" s="373" customFormat="1" x14ac:dyDescent="0.15">
      <c r="BB160" s="273"/>
      <c r="BC160" s="273"/>
      <c r="BD160" s="273"/>
      <c r="BE160" s="273"/>
      <c r="BF160" s="273"/>
      <c r="CQ160" s="201"/>
      <c r="CR160" s="201"/>
      <c r="CS160" s="201"/>
      <c r="CT160" s="201"/>
      <c r="CU160" s="201"/>
      <c r="CV160" s="201"/>
      <c r="CW160" s="201"/>
      <c r="CX160" s="201"/>
      <c r="CY160" s="201"/>
      <c r="CZ160" s="201"/>
      <c r="DA160" s="201"/>
      <c r="DB160" s="201"/>
      <c r="DC160" s="201"/>
      <c r="DD160" s="201"/>
      <c r="DE160" s="201"/>
      <c r="DF160" s="201"/>
      <c r="DG160" s="201"/>
      <c r="DH160" s="201"/>
      <c r="DI160" s="201"/>
      <c r="DJ160" s="201"/>
      <c r="DK160" s="201"/>
      <c r="DL160" s="201"/>
      <c r="DM160" s="201"/>
      <c r="DN160" s="201"/>
      <c r="DO160" s="201"/>
    </row>
    <row r="161" spans="54:119" s="373" customFormat="1" x14ac:dyDescent="0.15">
      <c r="BB161" s="273"/>
      <c r="BC161" s="273"/>
      <c r="BD161" s="273"/>
      <c r="BE161" s="273"/>
      <c r="BF161" s="273"/>
      <c r="CQ161" s="201"/>
      <c r="CR161" s="201"/>
      <c r="CS161" s="201"/>
      <c r="CT161" s="201"/>
      <c r="CU161" s="201"/>
      <c r="CV161" s="201"/>
      <c r="CW161" s="201"/>
      <c r="CX161" s="201"/>
      <c r="CY161" s="201"/>
      <c r="CZ161" s="201"/>
      <c r="DA161" s="201"/>
      <c r="DB161" s="201"/>
      <c r="DC161" s="201"/>
      <c r="DD161" s="201"/>
      <c r="DE161" s="201"/>
      <c r="DF161" s="201"/>
      <c r="DG161" s="201"/>
      <c r="DH161" s="201"/>
      <c r="DI161" s="201"/>
      <c r="DJ161" s="201"/>
      <c r="DK161" s="201"/>
      <c r="DL161" s="201"/>
      <c r="DM161" s="201"/>
      <c r="DN161" s="201"/>
      <c r="DO161" s="201"/>
    </row>
    <row r="162" spans="54:119" s="373" customFormat="1" x14ac:dyDescent="0.15">
      <c r="BB162" s="273"/>
      <c r="BC162" s="273"/>
      <c r="BD162" s="273"/>
      <c r="BE162" s="273"/>
      <c r="BF162" s="273"/>
      <c r="CQ162" s="201"/>
      <c r="CR162" s="201"/>
      <c r="CS162" s="201"/>
      <c r="CT162" s="201"/>
      <c r="CU162" s="201"/>
      <c r="CV162" s="201"/>
      <c r="CW162" s="201"/>
      <c r="CX162" s="201"/>
      <c r="CY162" s="201"/>
      <c r="CZ162" s="201"/>
      <c r="DA162" s="201"/>
      <c r="DB162" s="201"/>
      <c r="DC162" s="201"/>
      <c r="DD162" s="201"/>
      <c r="DE162" s="201"/>
      <c r="DF162" s="201"/>
      <c r="DG162" s="201"/>
      <c r="DH162" s="201"/>
      <c r="DI162" s="201"/>
      <c r="DJ162" s="201"/>
      <c r="DK162" s="201"/>
      <c r="DL162" s="201"/>
      <c r="DM162" s="201"/>
      <c r="DN162" s="201"/>
      <c r="DO162" s="201"/>
    </row>
    <row r="163" spans="54:119" s="373" customFormat="1" x14ac:dyDescent="0.15">
      <c r="BB163" s="273"/>
      <c r="BC163" s="273"/>
      <c r="BD163" s="273"/>
      <c r="BE163" s="273"/>
      <c r="BF163" s="273"/>
      <c r="CQ163" s="201"/>
      <c r="CR163" s="201"/>
      <c r="CS163" s="201"/>
      <c r="CT163" s="201"/>
      <c r="CU163" s="201"/>
      <c r="CV163" s="201"/>
      <c r="CW163" s="201"/>
      <c r="CX163" s="201"/>
      <c r="CY163" s="201"/>
      <c r="CZ163" s="201"/>
      <c r="DA163" s="201"/>
      <c r="DB163" s="201"/>
      <c r="DC163" s="201"/>
      <c r="DD163" s="201"/>
      <c r="DE163" s="201"/>
      <c r="DF163" s="201"/>
      <c r="DG163" s="201"/>
      <c r="DH163" s="201"/>
      <c r="DI163" s="201"/>
      <c r="DJ163" s="201"/>
      <c r="DK163" s="201"/>
      <c r="DL163" s="201"/>
      <c r="DM163" s="201"/>
      <c r="DN163" s="201"/>
      <c r="DO163" s="201"/>
    </row>
    <row r="164" spans="54:119" s="373" customFormat="1" x14ac:dyDescent="0.15">
      <c r="BB164" s="273"/>
      <c r="BC164" s="273"/>
      <c r="BD164" s="273"/>
      <c r="BE164" s="273"/>
      <c r="BF164" s="273"/>
      <c r="CQ164" s="201"/>
      <c r="CR164" s="201"/>
      <c r="CS164" s="201"/>
      <c r="CT164" s="201"/>
      <c r="CU164" s="201"/>
      <c r="CV164" s="201"/>
      <c r="CW164" s="201"/>
      <c r="CX164" s="201"/>
      <c r="CY164" s="201"/>
      <c r="CZ164" s="201"/>
      <c r="DA164" s="201"/>
      <c r="DB164" s="201"/>
      <c r="DC164" s="201"/>
      <c r="DD164" s="201"/>
      <c r="DE164" s="201"/>
      <c r="DF164" s="201"/>
      <c r="DG164" s="201"/>
      <c r="DH164" s="201"/>
      <c r="DI164" s="201"/>
      <c r="DJ164" s="201"/>
      <c r="DK164" s="201"/>
      <c r="DL164" s="201"/>
      <c r="DM164" s="201"/>
      <c r="DN164" s="201"/>
      <c r="DO164" s="201"/>
    </row>
    <row r="165" spans="54:119" s="373" customFormat="1" x14ac:dyDescent="0.15">
      <c r="BB165" s="273"/>
      <c r="BC165" s="273"/>
      <c r="BD165" s="273"/>
      <c r="BE165" s="273"/>
      <c r="BF165" s="273"/>
      <c r="CQ165" s="201"/>
      <c r="CR165" s="201"/>
      <c r="CS165" s="201"/>
      <c r="CT165" s="201"/>
      <c r="CU165" s="201"/>
      <c r="CV165" s="201"/>
      <c r="CW165" s="201"/>
      <c r="CX165" s="201"/>
      <c r="CY165" s="201"/>
      <c r="CZ165" s="201"/>
      <c r="DA165" s="201"/>
      <c r="DB165" s="201"/>
      <c r="DC165" s="201"/>
      <c r="DD165" s="201"/>
      <c r="DE165" s="201"/>
      <c r="DF165" s="201"/>
      <c r="DG165" s="201"/>
      <c r="DH165" s="201"/>
      <c r="DI165" s="201"/>
      <c r="DJ165" s="201"/>
      <c r="DK165" s="201"/>
      <c r="DL165" s="201"/>
      <c r="DM165" s="201"/>
      <c r="DN165" s="201"/>
      <c r="DO165" s="201"/>
    </row>
    <row r="166" spans="54:119" s="373" customFormat="1" x14ac:dyDescent="0.15">
      <c r="BB166" s="273"/>
      <c r="BC166" s="273"/>
      <c r="BD166" s="273"/>
      <c r="BE166" s="273"/>
      <c r="BF166" s="273"/>
      <c r="CQ166" s="201"/>
      <c r="CR166" s="201"/>
      <c r="CS166" s="201"/>
      <c r="CT166" s="201"/>
      <c r="CU166" s="201"/>
      <c r="CV166" s="201"/>
      <c r="CW166" s="201"/>
      <c r="CX166" s="201"/>
      <c r="CY166" s="201"/>
      <c r="CZ166" s="201"/>
      <c r="DA166" s="201"/>
      <c r="DB166" s="201"/>
      <c r="DC166" s="201"/>
      <c r="DD166" s="201"/>
      <c r="DE166" s="201"/>
      <c r="DF166" s="201"/>
      <c r="DG166" s="201"/>
      <c r="DH166" s="201"/>
      <c r="DI166" s="201"/>
      <c r="DJ166" s="201"/>
      <c r="DK166" s="201"/>
      <c r="DL166" s="201"/>
      <c r="DM166" s="201"/>
      <c r="DN166" s="201"/>
      <c r="DO166" s="201"/>
    </row>
    <row r="167" spans="54:119" s="373" customFormat="1" x14ac:dyDescent="0.15">
      <c r="BB167" s="273"/>
      <c r="BC167" s="273"/>
      <c r="BD167" s="273"/>
      <c r="BE167" s="273"/>
      <c r="BF167" s="273"/>
      <c r="CQ167" s="201"/>
      <c r="CR167" s="201"/>
      <c r="CS167" s="201"/>
      <c r="CT167" s="201"/>
      <c r="CU167" s="201"/>
      <c r="CV167" s="201"/>
      <c r="CW167" s="201"/>
      <c r="CX167" s="201"/>
      <c r="CY167" s="201"/>
      <c r="CZ167" s="201"/>
      <c r="DA167" s="201"/>
      <c r="DB167" s="201"/>
      <c r="DC167" s="201"/>
      <c r="DD167" s="201"/>
      <c r="DE167" s="201"/>
      <c r="DF167" s="201"/>
      <c r="DG167" s="201"/>
      <c r="DH167" s="201"/>
      <c r="DI167" s="201"/>
      <c r="DJ167" s="201"/>
      <c r="DK167" s="201"/>
      <c r="DL167" s="201"/>
      <c r="DM167" s="201"/>
      <c r="DN167" s="201"/>
      <c r="DO167" s="201"/>
    </row>
    <row r="168" spans="54:119" s="373" customFormat="1" x14ac:dyDescent="0.15">
      <c r="BB168" s="273"/>
      <c r="BC168" s="273"/>
      <c r="BD168" s="273"/>
      <c r="BE168" s="273"/>
      <c r="BF168" s="273"/>
      <c r="CQ168" s="201"/>
      <c r="CR168" s="201"/>
      <c r="CS168" s="201"/>
      <c r="CT168" s="201"/>
      <c r="CU168" s="201"/>
      <c r="CV168" s="201"/>
      <c r="CW168" s="201"/>
      <c r="CX168" s="201"/>
      <c r="CY168" s="201"/>
      <c r="CZ168" s="201"/>
      <c r="DA168" s="201"/>
      <c r="DB168" s="201"/>
      <c r="DC168" s="201"/>
      <c r="DD168" s="201"/>
      <c r="DE168" s="201"/>
      <c r="DF168" s="201"/>
      <c r="DG168" s="201"/>
      <c r="DH168" s="201"/>
      <c r="DI168" s="201"/>
      <c r="DJ168" s="201"/>
      <c r="DK168" s="201"/>
      <c r="DL168" s="201"/>
      <c r="DM168" s="201"/>
      <c r="DN168" s="201"/>
      <c r="DO168" s="201"/>
    </row>
    <row r="169" spans="54:119" s="373" customFormat="1" x14ac:dyDescent="0.15">
      <c r="BB169" s="273"/>
      <c r="BC169" s="273"/>
      <c r="BD169" s="273"/>
      <c r="BE169" s="273"/>
      <c r="BF169" s="273"/>
      <c r="CQ169" s="201"/>
      <c r="CR169" s="201"/>
      <c r="CS169" s="201"/>
      <c r="CT169" s="201"/>
      <c r="CU169" s="201"/>
      <c r="CV169" s="201"/>
      <c r="CW169" s="201"/>
      <c r="CX169" s="201"/>
      <c r="CY169" s="201"/>
      <c r="CZ169" s="201"/>
      <c r="DA169" s="201"/>
      <c r="DB169" s="201"/>
      <c r="DC169" s="201"/>
      <c r="DD169" s="201"/>
      <c r="DE169" s="201"/>
      <c r="DF169" s="201"/>
      <c r="DG169" s="201"/>
      <c r="DH169" s="201"/>
      <c r="DI169" s="201"/>
      <c r="DJ169" s="201"/>
      <c r="DK169" s="201"/>
      <c r="DL169" s="201"/>
      <c r="DM169" s="201"/>
      <c r="DN169" s="201"/>
      <c r="DO169" s="201"/>
    </row>
    <row r="170" spans="54:119" s="373" customFormat="1" x14ac:dyDescent="0.15">
      <c r="BB170" s="273"/>
      <c r="BC170" s="273"/>
      <c r="BD170" s="273"/>
      <c r="BE170" s="273"/>
      <c r="BF170" s="273"/>
      <c r="CQ170" s="201"/>
      <c r="CR170" s="201"/>
      <c r="CS170" s="201"/>
      <c r="CT170" s="201"/>
      <c r="CU170" s="201"/>
      <c r="CV170" s="201"/>
      <c r="CW170" s="201"/>
      <c r="CX170" s="201"/>
      <c r="CY170" s="201"/>
      <c r="CZ170" s="201"/>
      <c r="DA170" s="201"/>
      <c r="DB170" s="201"/>
      <c r="DC170" s="201"/>
      <c r="DD170" s="201"/>
      <c r="DE170" s="201"/>
      <c r="DF170" s="201"/>
      <c r="DG170" s="201"/>
      <c r="DH170" s="201"/>
      <c r="DI170" s="201"/>
      <c r="DJ170" s="201"/>
      <c r="DK170" s="201"/>
      <c r="DL170" s="201"/>
      <c r="DM170" s="201"/>
      <c r="DN170" s="201"/>
      <c r="DO170" s="201"/>
    </row>
    <row r="171" spans="54:119" s="373" customFormat="1" x14ac:dyDescent="0.15">
      <c r="BB171" s="273"/>
      <c r="BC171" s="273"/>
      <c r="BD171" s="273"/>
      <c r="BE171" s="273"/>
      <c r="BF171" s="273"/>
      <c r="CQ171" s="201"/>
      <c r="CR171" s="201"/>
      <c r="CS171" s="201"/>
      <c r="CT171" s="201"/>
      <c r="CU171" s="201"/>
      <c r="CV171" s="201"/>
      <c r="CW171" s="201"/>
      <c r="CX171" s="201"/>
      <c r="CY171" s="201"/>
      <c r="CZ171" s="201"/>
      <c r="DA171" s="201"/>
      <c r="DB171" s="201"/>
      <c r="DC171" s="201"/>
      <c r="DD171" s="201"/>
      <c r="DE171" s="201"/>
      <c r="DF171" s="201"/>
      <c r="DG171" s="201"/>
      <c r="DH171" s="201"/>
      <c r="DI171" s="201"/>
      <c r="DJ171" s="201"/>
      <c r="DK171" s="201"/>
      <c r="DL171" s="201"/>
      <c r="DM171" s="201"/>
      <c r="DN171" s="201"/>
      <c r="DO171" s="201"/>
    </row>
    <row r="172" spans="54:119" s="373" customFormat="1" x14ac:dyDescent="0.15">
      <c r="BB172" s="273"/>
      <c r="BC172" s="273"/>
      <c r="BD172" s="273"/>
      <c r="BE172" s="273"/>
      <c r="BF172" s="273"/>
      <c r="CQ172" s="201"/>
      <c r="CR172" s="201"/>
      <c r="CS172" s="201"/>
      <c r="CT172" s="201"/>
      <c r="CU172" s="201"/>
      <c r="CV172" s="201"/>
      <c r="CW172" s="201"/>
      <c r="CX172" s="201"/>
      <c r="CY172" s="201"/>
      <c r="CZ172" s="201"/>
      <c r="DA172" s="201"/>
      <c r="DB172" s="201"/>
      <c r="DC172" s="201"/>
      <c r="DD172" s="201"/>
      <c r="DE172" s="201"/>
      <c r="DF172" s="201"/>
      <c r="DG172" s="201"/>
      <c r="DH172" s="201"/>
      <c r="DI172" s="201"/>
      <c r="DJ172" s="201"/>
      <c r="DK172" s="201"/>
      <c r="DL172" s="201"/>
      <c r="DM172" s="201"/>
      <c r="DN172" s="201"/>
      <c r="DO172" s="201"/>
    </row>
    <row r="173" spans="54:119" s="373" customFormat="1" x14ac:dyDescent="0.15">
      <c r="BB173" s="273"/>
      <c r="BC173" s="273"/>
      <c r="BD173" s="273"/>
      <c r="BE173" s="273"/>
      <c r="BF173" s="273"/>
      <c r="CQ173" s="201"/>
      <c r="CR173" s="201"/>
      <c r="CS173" s="201"/>
      <c r="CT173" s="201"/>
      <c r="CU173" s="201"/>
      <c r="CV173" s="201"/>
      <c r="CW173" s="201"/>
      <c r="CX173" s="201"/>
      <c r="CY173" s="201"/>
      <c r="CZ173" s="201"/>
      <c r="DA173" s="201"/>
      <c r="DB173" s="201"/>
      <c r="DC173" s="201"/>
      <c r="DD173" s="201"/>
      <c r="DE173" s="201"/>
      <c r="DF173" s="201"/>
      <c r="DG173" s="201"/>
      <c r="DH173" s="201"/>
      <c r="DI173" s="201"/>
      <c r="DJ173" s="201"/>
      <c r="DK173" s="201"/>
      <c r="DL173" s="201"/>
      <c r="DM173" s="201"/>
      <c r="DN173" s="201"/>
      <c r="DO173" s="201"/>
    </row>
    <row r="174" spans="54:119" s="373" customFormat="1" x14ac:dyDescent="0.15">
      <c r="BB174" s="273"/>
      <c r="BC174" s="273"/>
      <c r="BD174" s="273"/>
      <c r="BE174" s="273"/>
      <c r="BF174" s="273"/>
      <c r="CQ174" s="201"/>
      <c r="CR174" s="201"/>
      <c r="CS174" s="201"/>
      <c r="CT174" s="201"/>
      <c r="CU174" s="201"/>
      <c r="CV174" s="201"/>
      <c r="CW174" s="201"/>
      <c r="CX174" s="201"/>
      <c r="CY174" s="201"/>
      <c r="CZ174" s="201"/>
      <c r="DA174" s="201"/>
      <c r="DB174" s="201"/>
      <c r="DC174" s="201"/>
      <c r="DD174" s="201"/>
      <c r="DE174" s="201"/>
      <c r="DF174" s="201"/>
      <c r="DG174" s="201"/>
      <c r="DH174" s="201"/>
      <c r="DI174" s="201"/>
      <c r="DJ174" s="201"/>
      <c r="DK174" s="201"/>
      <c r="DL174" s="201"/>
      <c r="DM174" s="201"/>
      <c r="DN174" s="201"/>
      <c r="DO174" s="201"/>
    </row>
    <row r="175" spans="54:119" s="373" customFormat="1" x14ac:dyDescent="0.15">
      <c r="BB175" s="273"/>
      <c r="BC175" s="273"/>
      <c r="BD175" s="273"/>
      <c r="BE175" s="273"/>
      <c r="BF175" s="273"/>
      <c r="CQ175" s="201"/>
      <c r="CR175" s="201"/>
      <c r="CS175" s="201"/>
      <c r="CT175" s="201"/>
      <c r="CU175" s="201"/>
      <c r="CV175" s="201"/>
      <c r="CW175" s="201"/>
      <c r="CX175" s="201"/>
      <c r="CY175" s="201"/>
      <c r="CZ175" s="201"/>
      <c r="DA175" s="201"/>
      <c r="DB175" s="201"/>
      <c r="DC175" s="201"/>
      <c r="DD175" s="201"/>
      <c r="DE175" s="201"/>
      <c r="DF175" s="201"/>
      <c r="DG175" s="201"/>
      <c r="DH175" s="201"/>
      <c r="DI175" s="201"/>
      <c r="DJ175" s="201"/>
      <c r="DK175" s="201"/>
      <c r="DL175" s="201"/>
      <c r="DM175" s="201"/>
      <c r="DN175" s="201"/>
      <c r="DO175" s="201"/>
    </row>
    <row r="176" spans="54:119" s="373" customFormat="1" x14ac:dyDescent="0.15">
      <c r="BB176" s="273"/>
      <c r="BC176" s="273"/>
      <c r="BD176" s="273"/>
      <c r="BE176" s="273"/>
      <c r="BF176" s="273"/>
      <c r="CQ176" s="201"/>
      <c r="CR176" s="201"/>
      <c r="CS176" s="201"/>
      <c r="CT176" s="201"/>
      <c r="CU176" s="201"/>
      <c r="CV176" s="201"/>
      <c r="CW176" s="201"/>
      <c r="CX176" s="201"/>
      <c r="CY176" s="201"/>
      <c r="CZ176" s="201"/>
      <c r="DA176" s="201"/>
      <c r="DB176" s="201"/>
      <c r="DC176" s="201"/>
      <c r="DD176" s="201"/>
      <c r="DE176" s="201"/>
      <c r="DF176" s="201"/>
      <c r="DG176" s="201"/>
      <c r="DH176" s="201"/>
      <c r="DI176" s="201"/>
      <c r="DJ176" s="201"/>
      <c r="DK176" s="201"/>
      <c r="DL176" s="201"/>
      <c r="DM176" s="201"/>
      <c r="DN176" s="201"/>
      <c r="DO176" s="201"/>
    </row>
    <row r="177" spans="1:119" s="373" customFormat="1" x14ac:dyDescent="0.15">
      <c r="BB177" s="273"/>
      <c r="BC177" s="273"/>
      <c r="BD177" s="273"/>
      <c r="BE177" s="273"/>
      <c r="BF177" s="273"/>
      <c r="CQ177" s="201"/>
      <c r="CR177" s="201"/>
      <c r="CS177" s="201"/>
      <c r="CT177" s="201"/>
      <c r="CU177" s="201"/>
      <c r="CV177" s="201"/>
      <c r="CW177" s="201"/>
      <c r="CX177" s="201"/>
      <c r="CY177" s="201"/>
      <c r="CZ177" s="201"/>
      <c r="DA177" s="201"/>
      <c r="DB177" s="201"/>
      <c r="DC177" s="201"/>
      <c r="DD177" s="201"/>
      <c r="DE177" s="201"/>
      <c r="DF177" s="201"/>
      <c r="DG177" s="201"/>
      <c r="DH177" s="201"/>
      <c r="DI177" s="201"/>
      <c r="DJ177" s="201"/>
      <c r="DK177" s="201"/>
      <c r="DL177" s="201"/>
      <c r="DM177" s="201"/>
      <c r="DN177" s="201"/>
      <c r="DO177" s="201"/>
    </row>
    <row r="178" spans="1:119" s="373" customFormat="1" x14ac:dyDescent="0.15">
      <c r="BB178" s="273"/>
      <c r="BC178" s="273"/>
      <c r="BD178" s="273"/>
      <c r="BE178" s="273"/>
      <c r="BF178" s="273"/>
      <c r="CQ178" s="201"/>
      <c r="CR178" s="201"/>
      <c r="CS178" s="201"/>
      <c r="CT178" s="201"/>
      <c r="CU178" s="201"/>
      <c r="CV178" s="201"/>
      <c r="CW178" s="201"/>
      <c r="CX178" s="201"/>
      <c r="CY178" s="201"/>
      <c r="CZ178" s="201"/>
      <c r="DA178" s="201"/>
      <c r="DB178" s="201"/>
      <c r="DC178" s="201"/>
      <c r="DD178" s="201"/>
      <c r="DE178" s="201"/>
      <c r="DF178" s="201"/>
      <c r="DG178" s="201"/>
      <c r="DH178" s="201"/>
      <c r="DI178" s="201"/>
      <c r="DJ178" s="201"/>
      <c r="DK178" s="201"/>
      <c r="DL178" s="201"/>
      <c r="DM178" s="201"/>
      <c r="DN178" s="201"/>
      <c r="DO178" s="201"/>
    </row>
    <row r="179" spans="1:119" s="373" customFormat="1" x14ac:dyDescent="0.15">
      <c r="BB179" s="273"/>
      <c r="BC179" s="273"/>
      <c r="BD179" s="273"/>
      <c r="BE179" s="273"/>
      <c r="BF179" s="273"/>
      <c r="CQ179" s="201"/>
      <c r="CR179" s="201"/>
      <c r="CS179" s="201"/>
      <c r="CT179" s="201"/>
      <c r="CU179" s="201"/>
      <c r="CV179" s="201"/>
      <c r="CW179" s="201"/>
      <c r="CX179" s="201"/>
      <c r="CY179" s="201"/>
      <c r="CZ179" s="201"/>
      <c r="DA179" s="201"/>
      <c r="DB179" s="201"/>
      <c r="DC179" s="201"/>
      <c r="DD179" s="201"/>
      <c r="DE179" s="201"/>
      <c r="DF179" s="201"/>
      <c r="DG179" s="201"/>
      <c r="DH179" s="201"/>
      <c r="DI179" s="201"/>
      <c r="DJ179" s="201"/>
      <c r="DK179" s="201"/>
      <c r="DL179" s="201"/>
      <c r="DM179" s="201"/>
      <c r="DN179" s="201"/>
      <c r="DO179" s="201"/>
    </row>
    <row r="180" spans="1:119" s="373" customFormat="1" x14ac:dyDescent="0.15">
      <c r="BB180" s="273"/>
      <c r="BC180" s="273"/>
      <c r="BD180" s="273"/>
      <c r="BE180" s="273"/>
      <c r="BF180" s="273"/>
      <c r="CQ180" s="201"/>
      <c r="CR180" s="201"/>
      <c r="CS180" s="201"/>
      <c r="CT180" s="201"/>
      <c r="CU180" s="201"/>
      <c r="CV180" s="201"/>
      <c r="CW180" s="201"/>
      <c r="CX180" s="201"/>
      <c r="CY180" s="201"/>
      <c r="CZ180" s="201"/>
      <c r="DA180" s="201"/>
      <c r="DB180" s="201"/>
      <c r="DC180" s="201"/>
      <c r="DD180" s="201"/>
      <c r="DE180" s="201"/>
      <c r="DF180" s="201"/>
      <c r="DG180" s="201"/>
      <c r="DH180" s="201"/>
      <c r="DI180" s="201"/>
      <c r="DJ180" s="201"/>
      <c r="DK180" s="201"/>
      <c r="DL180" s="201"/>
      <c r="DM180" s="201"/>
      <c r="DN180" s="201"/>
      <c r="DO180" s="201"/>
    </row>
    <row r="181" spans="1:119" s="373" customFormat="1" x14ac:dyDescent="0.15">
      <c r="BB181" s="273"/>
      <c r="BC181" s="273"/>
      <c r="BD181" s="273"/>
      <c r="BE181" s="273"/>
      <c r="BF181" s="273"/>
      <c r="CQ181" s="201"/>
      <c r="CR181" s="201"/>
      <c r="CS181" s="201"/>
      <c r="CT181" s="201"/>
      <c r="CU181" s="201"/>
      <c r="CV181" s="201"/>
      <c r="CW181" s="201"/>
      <c r="CX181" s="201"/>
      <c r="CY181" s="201"/>
      <c r="CZ181" s="201"/>
      <c r="DA181" s="201"/>
      <c r="DB181" s="201"/>
      <c r="DC181" s="201"/>
      <c r="DD181" s="201"/>
      <c r="DE181" s="201"/>
      <c r="DF181" s="201"/>
      <c r="DG181" s="201"/>
      <c r="DH181" s="201"/>
      <c r="DI181" s="201"/>
      <c r="DJ181" s="201"/>
      <c r="DK181" s="201"/>
      <c r="DL181" s="201"/>
      <c r="DM181" s="201"/>
      <c r="DN181" s="201"/>
      <c r="DO181" s="201"/>
    </row>
    <row r="182" spans="1:119" s="373" customFormat="1" x14ac:dyDescent="0.15">
      <c r="BB182" s="273"/>
      <c r="BC182" s="273"/>
      <c r="BD182" s="273"/>
      <c r="BE182" s="273"/>
      <c r="BF182" s="273"/>
      <c r="CQ182" s="201"/>
      <c r="CR182" s="201"/>
      <c r="CS182" s="201"/>
      <c r="CT182" s="201"/>
      <c r="CU182" s="201"/>
      <c r="CV182" s="201"/>
      <c r="CW182" s="201"/>
      <c r="CX182" s="201"/>
      <c r="CY182" s="201"/>
      <c r="CZ182" s="201"/>
      <c r="DA182" s="201"/>
      <c r="DB182" s="201"/>
      <c r="DC182" s="201"/>
      <c r="DD182" s="201"/>
      <c r="DE182" s="201"/>
      <c r="DF182" s="201"/>
      <c r="DG182" s="201"/>
      <c r="DH182" s="201"/>
      <c r="DI182" s="201"/>
      <c r="DJ182" s="201"/>
      <c r="DK182" s="201"/>
      <c r="DL182" s="201"/>
      <c r="DM182" s="201"/>
      <c r="DN182" s="201"/>
      <c r="DO182" s="201"/>
    </row>
    <row r="183" spans="1:119" s="373" customFormat="1" x14ac:dyDescent="0.15">
      <c r="BB183" s="273"/>
      <c r="BC183" s="273"/>
      <c r="BD183" s="273"/>
      <c r="BE183" s="273"/>
      <c r="BF183" s="273"/>
      <c r="CQ183" s="201"/>
      <c r="CR183" s="201"/>
      <c r="CS183" s="201"/>
      <c r="CT183" s="201"/>
      <c r="CU183" s="201"/>
      <c r="CV183" s="201"/>
      <c r="CW183" s="201"/>
      <c r="CX183" s="201"/>
      <c r="CY183" s="201"/>
      <c r="CZ183" s="201"/>
      <c r="DA183" s="201"/>
      <c r="DB183" s="201"/>
      <c r="DC183" s="201"/>
      <c r="DD183" s="201"/>
      <c r="DE183" s="201"/>
      <c r="DF183" s="201"/>
      <c r="DG183" s="201"/>
      <c r="DH183" s="201"/>
      <c r="DI183" s="201"/>
      <c r="DJ183" s="201"/>
      <c r="DK183" s="201"/>
      <c r="DL183" s="201"/>
      <c r="DM183" s="201"/>
      <c r="DN183" s="201"/>
      <c r="DO183" s="201"/>
    </row>
    <row r="184" spans="1:119" s="373" customFormat="1" x14ac:dyDescent="0.15">
      <c r="BB184" s="273"/>
      <c r="BC184" s="273"/>
      <c r="BD184" s="273"/>
      <c r="BE184" s="273"/>
      <c r="BF184" s="273"/>
      <c r="CQ184" s="201"/>
      <c r="CR184" s="201"/>
      <c r="CS184" s="201"/>
      <c r="CT184" s="201"/>
      <c r="CU184" s="201"/>
      <c r="CV184" s="201"/>
      <c r="CW184" s="201"/>
      <c r="CX184" s="201"/>
      <c r="CY184" s="201"/>
      <c r="CZ184" s="201"/>
      <c r="DA184" s="201"/>
      <c r="DB184" s="201"/>
      <c r="DC184" s="201"/>
      <c r="DD184" s="201"/>
      <c r="DE184" s="201"/>
      <c r="DF184" s="201"/>
      <c r="DG184" s="201"/>
      <c r="DH184" s="201"/>
      <c r="DI184" s="201"/>
      <c r="DJ184" s="201"/>
      <c r="DK184" s="201"/>
      <c r="DL184" s="201"/>
      <c r="DM184" s="201"/>
      <c r="DN184" s="201"/>
      <c r="DO184" s="201"/>
    </row>
    <row r="185" spans="1:119" s="373" customFormat="1" x14ac:dyDescent="0.15">
      <c r="BB185" s="273"/>
      <c r="BC185" s="273"/>
      <c r="BD185" s="273"/>
      <c r="BE185" s="273"/>
      <c r="BF185" s="273"/>
      <c r="CQ185" s="201"/>
      <c r="CR185" s="201"/>
      <c r="CS185" s="201"/>
      <c r="CT185" s="201"/>
      <c r="CU185" s="201"/>
      <c r="CV185" s="201"/>
      <c r="CW185" s="201"/>
      <c r="CX185" s="201"/>
      <c r="CY185" s="201"/>
      <c r="CZ185" s="201"/>
      <c r="DA185" s="201"/>
      <c r="DB185" s="201"/>
      <c r="DC185" s="201"/>
      <c r="DD185" s="201"/>
      <c r="DE185" s="201"/>
      <c r="DF185" s="201"/>
      <c r="DG185" s="201"/>
      <c r="DH185" s="201"/>
      <c r="DI185" s="201"/>
      <c r="DJ185" s="201"/>
      <c r="DK185" s="201"/>
      <c r="DL185" s="201"/>
      <c r="DM185" s="201"/>
      <c r="DN185" s="201"/>
      <c r="DO185" s="201"/>
    </row>
    <row r="186" spans="1:119" s="373" customFormat="1" x14ac:dyDescent="0.15">
      <c r="BB186" s="273"/>
      <c r="BC186" s="273"/>
      <c r="BD186" s="273"/>
      <c r="BE186" s="273"/>
      <c r="BF186" s="273"/>
      <c r="CQ186" s="201"/>
      <c r="CR186" s="201"/>
      <c r="CS186" s="201"/>
      <c r="CT186" s="201"/>
      <c r="CU186" s="201"/>
      <c r="CV186" s="201"/>
      <c r="CW186" s="201"/>
      <c r="CX186" s="201"/>
      <c r="CY186" s="201"/>
      <c r="CZ186" s="201"/>
      <c r="DA186" s="201"/>
      <c r="DB186" s="201"/>
      <c r="DC186" s="201"/>
      <c r="DD186" s="201"/>
      <c r="DE186" s="201"/>
      <c r="DF186" s="201"/>
      <c r="DG186" s="201"/>
      <c r="DH186" s="201"/>
      <c r="DI186" s="201"/>
      <c r="DJ186" s="201"/>
      <c r="DK186" s="201"/>
      <c r="DL186" s="201"/>
      <c r="DM186" s="201"/>
      <c r="DN186" s="201"/>
      <c r="DO186" s="201"/>
    </row>
    <row r="187" spans="1:119" s="373" customFormat="1" x14ac:dyDescent="0.15">
      <c r="BB187" s="273"/>
      <c r="BC187" s="273"/>
      <c r="BD187" s="273"/>
      <c r="BE187" s="273"/>
      <c r="BF187" s="273"/>
      <c r="CQ187" s="201"/>
      <c r="CR187" s="201"/>
      <c r="CS187" s="201"/>
      <c r="CT187" s="201"/>
      <c r="CU187" s="201"/>
      <c r="CV187" s="201"/>
      <c r="CW187" s="201"/>
      <c r="CX187" s="201"/>
      <c r="CY187" s="201"/>
      <c r="CZ187" s="201"/>
      <c r="DA187" s="201"/>
      <c r="DB187" s="201"/>
      <c r="DC187" s="201"/>
      <c r="DD187" s="201"/>
      <c r="DE187" s="201"/>
      <c r="DF187" s="201"/>
      <c r="DG187" s="201"/>
      <c r="DH187" s="201"/>
      <c r="DI187" s="201"/>
      <c r="DJ187" s="201"/>
      <c r="DK187" s="201"/>
      <c r="DL187" s="201"/>
      <c r="DM187" s="201"/>
      <c r="DN187" s="201"/>
      <c r="DO187" s="201"/>
    </row>
    <row r="188" spans="1:119" s="373" customFormat="1" x14ac:dyDescent="0.15">
      <c r="BB188" s="273"/>
      <c r="BC188" s="273"/>
      <c r="BD188" s="273"/>
      <c r="BE188" s="273"/>
      <c r="BF188" s="273"/>
      <c r="CQ188" s="201"/>
      <c r="CR188" s="201"/>
      <c r="CS188" s="201"/>
      <c r="CT188" s="201"/>
      <c r="CU188" s="201"/>
      <c r="CV188" s="201"/>
      <c r="CW188" s="201"/>
      <c r="CX188" s="201"/>
      <c r="CY188" s="201"/>
      <c r="CZ188" s="201"/>
      <c r="DA188" s="201"/>
      <c r="DB188" s="201"/>
      <c r="DC188" s="201"/>
      <c r="DD188" s="201"/>
      <c r="DE188" s="201"/>
      <c r="DF188" s="201"/>
      <c r="DG188" s="201"/>
      <c r="DH188" s="201"/>
      <c r="DI188" s="201"/>
      <c r="DJ188" s="201"/>
      <c r="DK188" s="201"/>
      <c r="DL188" s="201"/>
      <c r="DM188" s="201"/>
      <c r="DN188" s="201"/>
      <c r="DO188" s="201"/>
    </row>
    <row r="189" spans="1:119" s="373" customFormat="1" x14ac:dyDescent="0.15">
      <c r="BB189" s="273"/>
      <c r="BC189" s="273"/>
      <c r="BD189" s="273"/>
      <c r="BE189" s="273"/>
      <c r="BF189" s="273"/>
      <c r="CQ189" s="201"/>
      <c r="CR189" s="201"/>
      <c r="CS189" s="201"/>
      <c r="CT189" s="201"/>
      <c r="CU189" s="201"/>
      <c r="CV189" s="201"/>
      <c r="CW189" s="201"/>
      <c r="CX189" s="201"/>
      <c r="CY189" s="201"/>
      <c r="CZ189" s="201"/>
      <c r="DA189" s="201"/>
      <c r="DB189" s="201"/>
      <c r="DC189" s="201"/>
      <c r="DD189" s="201"/>
      <c r="DE189" s="201"/>
      <c r="DF189" s="201"/>
      <c r="DG189" s="201"/>
      <c r="DH189" s="201"/>
      <c r="DI189" s="201"/>
      <c r="DJ189" s="201"/>
      <c r="DK189" s="201"/>
      <c r="DL189" s="201"/>
      <c r="DM189" s="201"/>
      <c r="DN189" s="201"/>
      <c r="DO189" s="201"/>
    </row>
    <row r="190" spans="1:119" x14ac:dyDescent="0.15">
      <c r="A190" s="100"/>
      <c r="B190" s="100"/>
      <c r="C190" s="100"/>
      <c r="D190" s="100"/>
      <c r="E190" s="100"/>
      <c r="F190" s="100"/>
      <c r="AP190" s="100"/>
    </row>
    <row r="191" spans="1:119" x14ac:dyDescent="0.15">
      <c r="A191" s="100"/>
      <c r="B191" s="100"/>
      <c r="C191" s="100"/>
      <c r="D191" s="100"/>
      <c r="E191" s="100"/>
      <c r="F191" s="100"/>
      <c r="AP191" s="100"/>
    </row>
    <row r="192" spans="1:119" x14ac:dyDescent="0.15">
      <c r="A192" s="100"/>
      <c r="B192" s="100"/>
      <c r="C192" s="100"/>
      <c r="D192" s="100"/>
      <c r="E192" s="100"/>
      <c r="F192" s="100"/>
      <c r="AP192" s="100"/>
    </row>
    <row r="193" spans="1:42" x14ac:dyDescent="0.15">
      <c r="A193" s="100"/>
      <c r="B193" s="100"/>
      <c r="C193" s="100"/>
      <c r="D193" s="100"/>
      <c r="E193" s="100"/>
      <c r="F193" s="100"/>
      <c r="AP193" s="100"/>
    </row>
    <row r="194" spans="1:42" x14ac:dyDescent="0.15">
      <c r="A194" s="100"/>
      <c r="B194" s="100"/>
      <c r="C194" s="100"/>
      <c r="D194" s="100"/>
      <c r="E194" s="100"/>
      <c r="F194" s="100"/>
      <c r="AP194" s="100"/>
    </row>
    <row r="195" spans="1:42" x14ac:dyDescent="0.15">
      <c r="A195" s="100"/>
      <c r="B195" s="100"/>
      <c r="C195" s="100"/>
      <c r="D195" s="100"/>
      <c r="E195" s="100"/>
      <c r="F195" s="100"/>
      <c r="AP195" s="100"/>
    </row>
    <row r="196" spans="1:42" x14ac:dyDescent="0.15">
      <c r="A196" s="100"/>
      <c r="B196" s="100"/>
      <c r="C196" s="100"/>
      <c r="D196" s="100"/>
      <c r="E196" s="100"/>
      <c r="F196" s="100"/>
      <c r="AP196" s="100"/>
    </row>
    <row r="197" spans="1:42" x14ac:dyDescent="0.15">
      <c r="A197" s="100"/>
      <c r="B197" s="100"/>
      <c r="C197" s="100"/>
      <c r="D197" s="100"/>
      <c r="E197" s="100"/>
      <c r="F197" s="100"/>
      <c r="AP197" s="100"/>
    </row>
    <row r="198" spans="1:42" x14ac:dyDescent="0.15">
      <c r="A198" s="100"/>
      <c r="B198" s="100"/>
      <c r="C198" s="100"/>
      <c r="D198" s="100"/>
      <c r="E198" s="100"/>
      <c r="F198" s="100"/>
      <c r="AP198" s="100"/>
    </row>
    <row r="199" spans="1:42" x14ac:dyDescent="0.15">
      <c r="A199" s="100"/>
      <c r="B199" s="100"/>
      <c r="C199" s="100"/>
      <c r="D199" s="100"/>
      <c r="E199" s="100"/>
      <c r="F199" s="100"/>
      <c r="AP199" s="100"/>
    </row>
    <row r="200" spans="1:42" x14ac:dyDescent="0.15">
      <c r="A200" s="100"/>
      <c r="B200" s="100"/>
      <c r="C200" s="100"/>
      <c r="D200" s="100"/>
      <c r="E200" s="100"/>
      <c r="F200" s="100"/>
      <c r="AP200" s="100"/>
    </row>
    <row r="201" spans="1:42" x14ac:dyDescent="0.15">
      <c r="A201" s="100"/>
      <c r="B201" s="100"/>
      <c r="C201" s="100"/>
      <c r="D201" s="100"/>
      <c r="E201" s="100"/>
      <c r="F201" s="100"/>
      <c r="AP201" s="100"/>
    </row>
    <row r="202" spans="1:42" x14ac:dyDescent="0.15">
      <c r="A202" s="100"/>
      <c r="B202" s="100"/>
      <c r="C202" s="100"/>
      <c r="D202" s="100"/>
      <c r="E202" s="100"/>
      <c r="F202" s="100"/>
      <c r="AP202" s="100"/>
    </row>
    <row r="203" spans="1:42" x14ac:dyDescent="0.15">
      <c r="A203" s="100"/>
      <c r="B203" s="100"/>
      <c r="C203" s="100"/>
      <c r="D203" s="100"/>
      <c r="E203" s="100"/>
      <c r="F203" s="100"/>
      <c r="AP203" s="100"/>
    </row>
    <row r="204" spans="1:42" x14ac:dyDescent="0.15">
      <c r="A204" s="100"/>
      <c r="B204" s="100"/>
      <c r="C204" s="100"/>
      <c r="D204" s="100"/>
      <c r="E204" s="100"/>
      <c r="F204" s="100"/>
      <c r="AP204" s="100"/>
    </row>
    <row r="205" spans="1:42" x14ac:dyDescent="0.15">
      <c r="A205" s="100"/>
      <c r="B205" s="100"/>
      <c r="C205" s="100"/>
      <c r="D205" s="100"/>
      <c r="E205" s="100"/>
      <c r="F205" s="100"/>
      <c r="AP205" s="100"/>
    </row>
    <row r="206" spans="1:42" x14ac:dyDescent="0.15">
      <c r="A206" s="100"/>
      <c r="B206" s="100"/>
      <c r="C206" s="100"/>
      <c r="D206" s="100"/>
      <c r="E206" s="100"/>
      <c r="F206" s="100"/>
      <c r="AP206" s="100"/>
    </row>
    <row r="207" spans="1:42" x14ac:dyDescent="0.15">
      <c r="A207" s="100"/>
      <c r="B207" s="100"/>
      <c r="C207" s="100"/>
      <c r="D207" s="100"/>
      <c r="E207" s="100"/>
      <c r="F207" s="100"/>
      <c r="AP207" s="100"/>
    </row>
    <row r="208" spans="1:42" x14ac:dyDescent="0.1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row>
    <row r="209" spans="1:42" x14ac:dyDescent="0.1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row>
    <row r="210" spans="1:42" x14ac:dyDescent="0.1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row>
    <row r="211" spans="1:42" x14ac:dyDescent="0.1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row>
    <row r="212" spans="1:42" x14ac:dyDescent="0.1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row>
    <row r="213" spans="1:42" x14ac:dyDescent="0.1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row>
    <row r="214" spans="1:42" x14ac:dyDescent="0.1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row>
    <row r="215" spans="1:42" x14ac:dyDescent="0.1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row>
    <row r="216" spans="1:42" x14ac:dyDescent="0.1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row>
    <row r="217" spans="1:42" x14ac:dyDescent="0.1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row>
    <row r="218" spans="1:42" x14ac:dyDescent="0.1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row>
    <row r="219" spans="1:42" x14ac:dyDescent="0.1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row>
    <row r="220" spans="1:42" x14ac:dyDescent="0.1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row>
    <row r="221" spans="1:42" x14ac:dyDescent="0.1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row>
    <row r="222" spans="1:42" x14ac:dyDescent="0.1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row>
    <row r="223" spans="1:42" x14ac:dyDescent="0.1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row>
    <row r="224" spans="1:42" x14ac:dyDescent="0.1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row>
    <row r="225" spans="1:228" x14ac:dyDescent="0.1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row>
    <row r="226" spans="1:228" x14ac:dyDescent="0.1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row>
    <row r="227" spans="1:228" x14ac:dyDescent="0.1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row>
    <row r="228" spans="1:228" x14ac:dyDescent="0.1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row>
    <row r="229" spans="1:228" x14ac:dyDescent="0.1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28" x14ac:dyDescent="0.1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28" x14ac:dyDescent="0.1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28" x14ac:dyDescent="0.1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28" x14ac:dyDescent="0.1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28" s="100" customFormat="1" x14ac:dyDescent="0.15">
      <c r="AQ234" s="373"/>
      <c r="AR234" s="373"/>
      <c r="AS234" s="373"/>
      <c r="AT234" s="373"/>
      <c r="AU234" s="373"/>
      <c r="AV234" s="373"/>
      <c r="AW234" s="373"/>
      <c r="AX234" s="373"/>
      <c r="AY234" s="373"/>
      <c r="AZ234" s="373"/>
      <c r="BA234" s="373"/>
      <c r="BB234" s="273"/>
      <c r="BC234" s="273"/>
      <c r="BD234" s="273"/>
      <c r="BE234" s="273"/>
      <c r="BF234" s="273"/>
      <c r="BG234" s="373"/>
      <c r="BH234" s="373"/>
      <c r="BI234" s="373"/>
      <c r="BJ234" s="373"/>
      <c r="BK234" s="373"/>
      <c r="BL234" s="373"/>
      <c r="BM234" s="373"/>
      <c r="BN234" s="373"/>
      <c r="BO234" s="373"/>
      <c r="BP234" s="373"/>
      <c r="BQ234" s="373"/>
      <c r="BR234" s="373"/>
      <c r="BS234" s="373"/>
      <c r="BT234" s="373"/>
      <c r="BU234" s="373"/>
      <c r="BV234" s="373"/>
      <c r="BW234" s="373"/>
      <c r="BX234" s="373"/>
      <c r="BY234" s="373"/>
      <c r="BZ234" s="373"/>
      <c r="CA234" s="373"/>
      <c r="CB234" s="373"/>
      <c r="CC234" s="373"/>
      <c r="CD234" s="373"/>
      <c r="CE234" s="373"/>
      <c r="CF234" s="373"/>
      <c r="CG234" s="373"/>
      <c r="CH234" s="373"/>
      <c r="CI234" s="373"/>
      <c r="CJ234" s="373"/>
      <c r="CK234" s="373"/>
      <c r="CL234" s="373"/>
      <c r="CM234" s="373"/>
      <c r="CN234" s="373"/>
      <c r="CO234" s="373"/>
      <c r="CP234" s="373"/>
      <c r="CQ234" s="201"/>
      <c r="CR234" s="201"/>
      <c r="CS234" s="201"/>
      <c r="CT234" s="201"/>
      <c r="CU234" s="201"/>
      <c r="CV234" s="201"/>
      <c r="CW234" s="201"/>
      <c r="CX234" s="201"/>
      <c r="CY234" s="201"/>
      <c r="CZ234" s="201"/>
      <c r="DA234" s="201"/>
      <c r="DB234" s="201"/>
      <c r="DC234" s="201"/>
      <c r="DD234" s="201"/>
      <c r="DE234" s="201"/>
      <c r="DF234" s="201"/>
      <c r="DG234" s="201"/>
      <c r="DH234" s="201"/>
      <c r="DI234" s="201"/>
      <c r="DJ234" s="201"/>
      <c r="DK234" s="201"/>
      <c r="DL234" s="201"/>
      <c r="DM234" s="201"/>
      <c r="DN234" s="201"/>
      <c r="DO234" s="201"/>
      <c r="DP234" s="373"/>
      <c r="DQ234" s="373"/>
      <c r="DR234" s="373"/>
      <c r="DS234" s="373"/>
      <c r="DT234" s="373"/>
      <c r="DU234" s="373"/>
      <c r="DV234" s="373"/>
      <c r="DW234" s="373"/>
      <c r="DX234" s="373"/>
      <c r="DY234" s="373"/>
      <c r="DZ234" s="200"/>
      <c r="EA234" s="200"/>
      <c r="EB234" s="200"/>
      <c r="EC234" s="200"/>
      <c r="ED234" s="200"/>
      <c r="EE234" s="200"/>
      <c r="EF234" s="200"/>
      <c r="EG234" s="200"/>
      <c r="EH234" s="200"/>
      <c r="EI234" s="200"/>
      <c r="EJ234" s="200"/>
      <c r="EK234" s="200"/>
      <c r="EL234" s="200"/>
      <c r="EM234" s="200"/>
      <c r="EN234" s="200"/>
      <c r="EO234" s="200"/>
      <c r="EP234" s="200"/>
      <c r="EQ234" s="200"/>
      <c r="ER234" s="200"/>
      <c r="ES234" s="200"/>
      <c r="ET234" s="200"/>
      <c r="EU234" s="200"/>
      <c r="EV234" s="200"/>
      <c r="EW234" s="200"/>
      <c r="FQ234" s="200"/>
      <c r="FR234" s="200"/>
      <c r="FS234" s="200"/>
      <c r="FT234" s="200"/>
      <c r="FU234" s="200"/>
      <c r="FV234" s="200"/>
      <c r="FW234" s="200"/>
      <c r="FX234" s="200"/>
      <c r="FY234" s="200"/>
      <c r="FZ234" s="200"/>
      <c r="GA234" s="200"/>
      <c r="GB234" s="200"/>
      <c r="GC234" s="200"/>
      <c r="GD234" s="200"/>
      <c r="GE234" s="200"/>
      <c r="GF234" s="200"/>
      <c r="GG234" s="200"/>
      <c r="GH234" s="200"/>
      <c r="GI234" s="200"/>
      <c r="GJ234" s="200"/>
      <c r="GK234" s="200"/>
      <c r="GL234" s="200"/>
      <c r="GM234" s="200"/>
      <c r="GN234" s="200"/>
      <c r="GO234" s="200"/>
      <c r="GP234" s="200"/>
      <c r="GQ234" s="200"/>
      <c r="GR234" s="200"/>
      <c r="GS234" s="200"/>
      <c r="GT234" s="200"/>
      <c r="GU234" s="200"/>
      <c r="GV234" s="200"/>
      <c r="GW234" s="200"/>
      <c r="GX234" s="200"/>
      <c r="GY234" s="200"/>
      <c r="GZ234" s="200"/>
      <c r="HA234" s="200"/>
      <c r="HB234" s="200"/>
      <c r="HC234" s="200"/>
      <c r="HD234" s="200"/>
      <c r="HE234" s="200"/>
      <c r="HF234" s="200"/>
      <c r="HG234" s="200"/>
      <c r="HH234" s="200"/>
      <c r="HI234" s="200"/>
      <c r="HJ234" s="200"/>
      <c r="HK234" s="200"/>
      <c r="HL234" s="200"/>
      <c r="HM234" s="200"/>
      <c r="HN234" s="200"/>
      <c r="HO234" s="200"/>
      <c r="HP234" s="200"/>
      <c r="HQ234" s="200"/>
      <c r="HR234" s="200"/>
      <c r="HS234" s="200"/>
      <c r="HT234" s="200"/>
    </row>
    <row r="235" spans="1:228" s="100" customFormat="1" x14ac:dyDescent="0.15">
      <c r="AQ235" s="373"/>
      <c r="AR235" s="373"/>
      <c r="AS235" s="373"/>
      <c r="AT235" s="373"/>
      <c r="AU235" s="373"/>
      <c r="AV235" s="373"/>
      <c r="AW235" s="373"/>
      <c r="AX235" s="373"/>
      <c r="AY235" s="373"/>
      <c r="AZ235" s="373"/>
      <c r="BA235" s="373"/>
      <c r="BB235" s="273"/>
      <c r="BC235" s="273"/>
      <c r="BD235" s="273"/>
      <c r="BE235" s="273"/>
      <c r="BF235" s="273"/>
      <c r="BG235" s="373"/>
      <c r="BH235" s="373"/>
      <c r="BI235" s="373"/>
      <c r="BJ235" s="373"/>
      <c r="BK235" s="373"/>
      <c r="BL235" s="373"/>
      <c r="BM235" s="373"/>
      <c r="BN235" s="373"/>
      <c r="BO235" s="373"/>
      <c r="BP235" s="373"/>
      <c r="BQ235" s="373"/>
      <c r="BR235" s="373"/>
      <c r="BS235" s="373"/>
      <c r="BT235" s="373"/>
      <c r="BU235" s="373"/>
      <c r="BV235" s="373"/>
      <c r="BW235" s="373"/>
      <c r="BX235" s="373"/>
      <c r="BY235" s="373"/>
      <c r="BZ235" s="373"/>
      <c r="CA235" s="373"/>
      <c r="CB235" s="373"/>
      <c r="CC235" s="373"/>
      <c r="CD235" s="373"/>
      <c r="CE235" s="373"/>
      <c r="CF235" s="373"/>
      <c r="CG235" s="373"/>
      <c r="CH235" s="373"/>
      <c r="CI235" s="373"/>
      <c r="CJ235" s="373"/>
      <c r="CK235" s="373"/>
      <c r="CL235" s="373"/>
      <c r="CM235" s="373"/>
      <c r="CN235" s="373"/>
      <c r="CO235" s="373"/>
      <c r="CP235" s="373"/>
      <c r="CQ235" s="201"/>
      <c r="CR235" s="201"/>
      <c r="CS235" s="201"/>
      <c r="CT235" s="201"/>
      <c r="CU235" s="201"/>
      <c r="CV235" s="201"/>
      <c r="CW235" s="201"/>
      <c r="CX235" s="201"/>
      <c r="CY235" s="201"/>
      <c r="CZ235" s="201"/>
      <c r="DA235" s="201"/>
      <c r="DB235" s="201"/>
      <c r="DC235" s="201"/>
      <c r="DD235" s="201"/>
      <c r="DE235" s="201"/>
      <c r="DF235" s="201"/>
      <c r="DG235" s="201"/>
      <c r="DH235" s="201"/>
      <c r="DI235" s="201"/>
      <c r="DJ235" s="201"/>
      <c r="DK235" s="201"/>
      <c r="DL235" s="201"/>
      <c r="DM235" s="201"/>
      <c r="DN235" s="201"/>
      <c r="DO235" s="201"/>
      <c r="DP235" s="373"/>
      <c r="DQ235" s="373"/>
      <c r="DR235" s="373"/>
      <c r="DS235" s="373"/>
      <c r="DT235" s="373"/>
      <c r="DU235" s="373"/>
      <c r="DV235" s="373"/>
      <c r="DW235" s="373"/>
      <c r="DX235" s="373"/>
      <c r="DY235" s="373"/>
      <c r="DZ235" s="200"/>
      <c r="EA235" s="200"/>
      <c r="EB235" s="200"/>
      <c r="EC235" s="200"/>
      <c r="ED235" s="200"/>
      <c r="EE235" s="200"/>
      <c r="EF235" s="200"/>
      <c r="EG235" s="200"/>
      <c r="EH235" s="200"/>
      <c r="EI235" s="200"/>
      <c r="EJ235" s="200"/>
      <c r="EK235" s="200"/>
      <c r="EL235" s="200"/>
      <c r="EM235" s="200"/>
      <c r="EN235" s="200"/>
      <c r="EO235" s="200"/>
      <c r="EP235" s="200"/>
      <c r="EQ235" s="200"/>
      <c r="ER235" s="200"/>
      <c r="ES235" s="200"/>
      <c r="ET235" s="200"/>
      <c r="EU235" s="200"/>
      <c r="EV235" s="200"/>
      <c r="EW235" s="200"/>
      <c r="FQ235" s="200"/>
      <c r="FR235" s="200"/>
      <c r="FS235" s="200"/>
      <c r="FT235" s="200"/>
      <c r="FU235" s="200"/>
      <c r="FV235" s="200"/>
      <c r="FW235" s="200"/>
      <c r="FX235" s="200"/>
      <c r="FY235" s="200"/>
      <c r="FZ235" s="200"/>
      <c r="GA235" s="200"/>
      <c r="GB235" s="200"/>
      <c r="GC235" s="200"/>
      <c r="GD235" s="200"/>
      <c r="GE235" s="200"/>
      <c r="GF235" s="200"/>
      <c r="GG235" s="200"/>
      <c r="GH235" s="200"/>
      <c r="GI235" s="200"/>
      <c r="GJ235" s="200"/>
      <c r="GK235" s="200"/>
      <c r="GL235" s="200"/>
      <c r="GM235" s="200"/>
      <c r="GN235" s="200"/>
      <c r="GO235" s="200"/>
      <c r="GP235" s="200"/>
      <c r="GQ235" s="200"/>
      <c r="GR235" s="200"/>
      <c r="GS235" s="200"/>
      <c r="GT235" s="200"/>
      <c r="GU235" s="200"/>
      <c r="GV235" s="200"/>
      <c r="GW235" s="200"/>
      <c r="GX235" s="200"/>
      <c r="GY235" s="200"/>
      <c r="GZ235" s="200"/>
      <c r="HA235" s="200"/>
      <c r="HB235" s="200"/>
      <c r="HC235" s="200"/>
      <c r="HD235" s="200"/>
      <c r="HE235" s="200"/>
      <c r="HF235" s="200"/>
      <c r="HG235" s="200"/>
      <c r="HH235" s="200"/>
      <c r="HI235" s="200"/>
      <c r="HJ235" s="200"/>
      <c r="HK235" s="200"/>
      <c r="HL235" s="200"/>
      <c r="HM235" s="200"/>
      <c r="HN235" s="200"/>
      <c r="HO235" s="200"/>
      <c r="HP235" s="200"/>
      <c r="HQ235" s="200"/>
      <c r="HR235" s="200"/>
      <c r="HS235" s="200"/>
      <c r="HT235" s="200"/>
    </row>
    <row r="236" spans="1:228" s="100" customFormat="1" x14ac:dyDescent="0.15">
      <c r="AQ236" s="373"/>
      <c r="AR236" s="373"/>
      <c r="AS236" s="373"/>
      <c r="AT236" s="373"/>
      <c r="AU236" s="373"/>
      <c r="AV236" s="373"/>
      <c r="AW236" s="373"/>
      <c r="AX236" s="373"/>
      <c r="AY236" s="373"/>
      <c r="AZ236" s="373"/>
      <c r="BA236" s="373"/>
      <c r="BB236" s="273"/>
      <c r="BC236" s="273"/>
      <c r="BD236" s="273"/>
      <c r="BE236" s="273"/>
      <c r="BF236" s="273"/>
      <c r="BG236" s="373"/>
      <c r="BH236" s="373"/>
      <c r="BI236" s="373"/>
      <c r="BJ236" s="373"/>
      <c r="BK236" s="373"/>
      <c r="BL236" s="373"/>
      <c r="BM236" s="373"/>
      <c r="BN236" s="373"/>
      <c r="BO236" s="373"/>
      <c r="BP236" s="373"/>
      <c r="BQ236" s="373"/>
      <c r="BR236" s="373"/>
      <c r="BS236" s="373"/>
      <c r="BT236" s="373"/>
      <c r="BU236" s="373"/>
      <c r="BV236" s="373"/>
      <c r="BW236" s="373"/>
      <c r="BX236" s="373"/>
      <c r="BY236" s="373"/>
      <c r="BZ236" s="373"/>
      <c r="CA236" s="373"/>
      <c r="CB236" s="373"/>
      <c r="CC236" s="373"/>
      <c r="CD236" s="373"/>
      <c r="CE236" s="373"/>
      <c r="CF236" s="373"/>
      <c r="CG236" s="373"/>
      <c r="CH236" s="373"/>
      <c r="CI236" s="373"/>
      <c r="CJ236" s="373"/>
      <c r="CK236" s="373"/>
      <c r="CL236" s="373"/>
      <c r="CM236" s="373"/>
      <c r="CN236" s="373"/>
      <c r="CO236" s="373"/>
      <c r="CP236" s="373"/>
      <c r="CQ236" s="201"/>
      <c r="CR236" s="201"/>
      <c r="CS236" s="201"/>
      <c r="CT236" s="201"/>
      <c r="CU236" s="201"/>
      <c r="CV236" s="201"/>
      <c r="CW236" s="201"/>
      <c r="CX236" s="201"/>
      <c r="CY236" s="201"/>
      <c r="CZ236" s="201"/>
      <c r="DA236" s="201"/>
      <c r="DB236" s="201"/>
      <c r="DC236" s="201"/>
      <c r="DD236" s="201"/>
      <c r="DE236" s="201"/>
      <c r="DF236" s="201"/>
      <c r="DG236" s="201"/>
      <c r="DH236" s="201"/>
      <c r="DI236" s="201"/>
      <c r="DJ236" s="201"/>
      <c r="DK236" s="201"/>
      <c r="DL236" s="201"/>
      <c r="DM236" s="201"/>
      <c r="DN236" s="201"/>
      <c r="DO236" s="201"/>
      <c r="DP236" s="373"/>
      <c r="DQ236" s="373"/>
      <c r="DR236" s="373"/>
      <c r="DS236" s="373"/>
      <c r="DT236" s="373"/>
      <c r="DU236" s="373"/>
      <c r="DV236" s="373"/>
      <c r="DW236" s="373"/>
      <c r="DX236" s="373"/>
      <c r="DY236" s="373"/>
      <c r="DZ236" s="200"/>
      <c r="EA236" s="200"/>
      <c r="EB236" s="200"/>
      <c r="EC236" s="200"/>
      <c r="ED236" s="200"/>
      <c r="EE236" s="200"/>
      <c r="EF236" s="200"/>
      <c r="EG236" s="200"/>
      <c r="EH236" s="200"/>
      <c r="EI236" s="200"/>
      <c r="EJ236" s="200"/>
      <c r="EK236" s="200"/>
      <c r="EL236" s="200"/>
      <c r="EM236" s="200"/>
      <c r="EN236" s="200"/>
      <c r="EO236" s="200"/>
      <c r="EP236" s="200"/>
      <c r="EQ236" s="200"/>
      <c r="ER236" s="200"/>
      <c r="ES236" s="200"/>
      <c r="ET236" s="200"/>
      <c r="EU236" s="200"/>
      <c r="EV236" s="200"/>
      <c r="EW236" s="200"/>
      <c r="FQ236" s="200"/>
      <c r="FR236" s="200"/>
      <c r="FS236" s="200"/>
      <c r="FT236" s="200"/>
      <c r="FU236" s="200"/>
      <c r="FV236" s="200"/>
      <c r="FW236" s="200"/>
      <c r="FX236" s="200"/>
      <c r="FY236" s="200"/>
      <c r="FZ236" s="200"/>
      <c r="GA236" s="200"/>
      <c r="GB236" s="200"/>
      <c r="GC236" s="200"/>
      <c r="GD236" s="200"/>
      <c r="GE236" s="200"/>
      <c r="GF236" s="200"/>
      <c r="GG236" s="200"/>
      <c r="GH236" s="200"/>
      <c r="GI236" s="200"/>
      <c r="GJ236" s="200"/>
      <c r="GK236" s="200"/>
      <c r="GL236" s="200"/>
      <c r="GM236" s="200"/>
      <c r="GN236" s="200"/>
      <c r="GO236" s="200"/>
      <c r="GP236" s="200"/>
      <c r="GQ236" s="200"/>
      <c r="GR236" s="200"/>
      <c r="GS236" s="200"/>
      <c r="GT236" s="200"/>
      <c r="GU236" s="200"/>
      <c r="GV236" s="200"/>
      <c r="GW236" s="200"/>
      <c r="GX236" s="200"/>
      <c r="GY236" s="200"/>
      <c r="GZ236" s="200"/>
      <c r="HA236" s="200"/>
      <c r="HB236" s="200"/>
      <c r="HC236" s="200"/>
      <c r="HD236" s="200"/>
      <c r="HE236" s="200"/>
      <c r="HF236" s="200"/>
      <c r="HG236" s="200"/>
      <c r="HH236" s="200"/>
      <c r="HI236" s="200"/>
      <c r="HJ236" s="200"/>
      <c r="HK236" s="200"/>
      <c r="HL236" s="200"/>
      <c r="HM236" s="200"/>
      <c r="HN236" s="200"/>
      <c r="HO236" s="200"/>
      <c r="HP236" s="200"/>
      <c r="HQ236" s="200"/>
      <c r="HR236" s="200"/>
      <c r="HS236" s="200"/>
      <c r="HT236" s="200"/>
    </row>
    <row r="237" spans="1:228" s="100" customFormat="1" x14ac:dyDescent="0.15">
      <c r="AQ237" s="373"/>
      <c r="AR237" s="373"/>
      <c r="AS237" s="373"/>
      <c r="AT237" s="373"/>
      <c r="AU237" s="373"/>
      <c r="AV237" s="373"/>
      <c r="AW237" s="373"/>
      <c r="AX237" s="373"/>
      <c r="AY237" s="373"/>
      <c r="AZ237" s="373"/>
      <c r="BA237" s="373"/>
      <c r="BB237" s="273"/>
      <c r="BC237" s="273"/>
      <c r="BD237" s="273"/>
      <c r="BE237" s="273"/>
      <c r="BF237" s="273"/>
      <c r="BG237" s="373"/>
      <c r="BH237" s="373"/>
      <c r="BI237" s="373"/>
      <c r="BJ237" s="373"/>
      <c r="BK237" s="373"/>
      <c r="BL237" s="373"/>
      <c r="BM237" s="373"/>
      <c r="BN237" s="373"/>
      <c r="BO237" s="373"/>
      <c r="BP237" s="373"/>
      <c r="BQ237" s="373"/>
      <c r="BR237" s="373"/>
      <c r="BS237" s="373"/>
      <c r="BT237" s="373"/>
      <c r="BU237" s="373"/>
      <c r="BV237" s="373"/>
      <c r="BW237" s="373"/>
      <c r="BX237" s="373"/>
      <c r="BY237" s="373"/>
      <c r="BZ237" s="373"/>
      <c r="CA237" s="373"/>
      <c r="CB237" s="373"/>
      <c r="CC237" s="373"/>
      <c r="CD237" s="373"/>
      <c r="CE237" s="373"/>
      <c r="CF237" s="373"/>
      <c r="CG237" s="373"/>
      <c r="CH237" s="373"/>
      <c r="CI237" s="373"/>
      <c r="CJ237" s="373"/>
      <c r="CK237" s="373"/>
      <c r="CL237" s="373"/>
      <c r="CM237" s="373"/>
      <c r="CN237" s="373"/>
      <c r="CO237" s="373"/>
      <c r="CP237" s="373"/>
      <c r="CQ237" s="201"/>
      <c r="CR237" s="201"/>
      <c r="CS237" s="201"/>
      <c r="CT237" s="201"/>
      <c r="CU237" s="201"/>
      <c r="CV237" s="201"/>
      <c r="CW237" s="201"/>
      <c r="CX237" s="201"/>
      <c r="CY237" s="201"/>
      <c r="CZ237" s="201"/>
      <c r="DA237" s="201"/>
      <c r="DB237" s="201"/>
      <c r="DC237" s="201"/>
      <c r="DD237" s="201"/>
      <c r="DE237" s="201"/>
      <c r="DF237" s="201"/>
      <c r="DG237" s="201"/>
      <c r="DH237" s="201"/>
      <c r="DI237" s="201"/>
      <c r="DJ237" s="201"/>
      <c r="DK237" s="201"/>
      <c r="DL237" s="201"/>
      <c r="DM237" s="201"/>
      <c r="DN237" s="201"/>
      <c r="DO237" s="201"/>
      <c r="DP237" s="373"/>
      <c r="DQ237" s="373"/>
      <c r="DR237" s="373"/>
      <c r="DS237" s="373"/>
      <c r="DT237" s="373"/>
      <c r="DU237" s="373"/>
      <c r="DV237" s="373"/>
      <c r="DW237" s="373"/>
      <c r="DX237" s="373"/>
      <c r="DY237" s="373"/>
      <c r="DZ237" s="200"/>
      <c r="EA237" s="200"/>
      <c r="EB237" s="200"/>
      <c r="EC237" s="200"/>
      <c r="ED237" s="200"/>
      <c r="EE237" s="200"/>
      <c r="EF237" s="200"/>
      <c r="EG237" s="200"/>
      <c r="EH237" s="200"/>
      <c r="EI237" s="200"/>
      <c r="EJ237" s="200"/>
      <c r="EK237" s="200"/>
      <c r="EL237" s="200"/>
      <c r="EM237" s="200"/>
      <c r="EN237" s="200"/>
      <c r="EO237" s="200"/>
      <c r="EP237" s="200"/>
      <c r="EQ237" s="200"/>
      <c r="ER237" s="200"/>
      <c r="ES237" s="200"/>
      <c r="ET237" s="200"/>
      <c r="EU237" s="200"/>
      <c r="EV237" s="200"/>
      <c r="EW237" s="200"/>
      <c r="FQ237" s="200"/>
      <c r="FR237" s="200"/>
      <c r="FS237" s="200"/>
      <c r="FT237" s="200"/>
      <c r="FU237" s="200"/>
      <c r="FV237" s="200"/>
      <c r="FW237" s="200"/>
      <c r="FX237" s="200"/>
      <c r="FY237" s="200"/>
      <c r="FZ237" s="200"/>
      <c r="GA237" s="200"/>
      <c r="GB237" s="200"/>
      <c r="GC237" s="200"/>
      <c r="GD237" s="200"/>
      <c r="GE237" s="200"/>
      <c r="GF237" s="200"/>
      <c r="GG237" s="200"/>
      <c r="GH237" s="200"/>
      <c r="GI237" s="200"/>
      <c r="GJ237" s="200"/>
      <c r="GK237" s="200"/>
      <c r="GL237" s="200"/>
      <c r="GM237" s="200"/>
      <c r="GN237" s="200"/>
      <c r="GO237" s="200"/>
      <c r="GP237" s="200"/>
      <c r="GQ237" s="200"/>
      <c r="GR237" s="200"/>
      <c r="GS237" s="200"/>
      <c r="GT237" s="200"/>
      <c r="GU237" s="200"/>
      <c r="GV237" s="200"/>
      <c r="GW237" s="200"/>
      <c r="GX237" s="200"/>
      <c r="GY237" s="200"/>
      <c r="GZ237" s="200"/>
      <c r="HA237" s="200"/>
      <c r="HB237" s="200"/>
      <c r="HC237" s="200"/>
      <c r="HD237" s="200"/>
      <c r="HE237" s="200"/>
      <c r="HF237" s="200"/>
      <c r="HG237" s="200"/>
      <c r="HH237" s="200"/>
      <c r="HI237" s="200"/>
      <c r="HJ237" s="200"/>
      <c r="HK237" s="200"/>
      <c r="HL237" s="200"/>
      <c r="HM237" s="200"/>
      <c r="HN237" s="200"/>
      <c r="HO237" s="200"/>
      <c r="HP237" s="200"/>
      <c r="HQ237" s="200"/>
      <c r="HR237" s="200"/>
      <c r="HS237" s="200"/>
      <c r="HT237" s="200"/>
    </row>
    <row r="238" spans="1:228" s="100" customFormat="1" x14ac:dyDescent="0.15">
      <c r="AQ238" s="373"/>
      <c r="AR238" s="373"/>
      <c r="AS238" s="373"/>
      <c r="AT238" s="373"/>
      <c r="AU238" s="373"/>
      <c r="AV238" s="373"/>
      <c r="AW238" s="373"/>
      <c r="AX238" s="373"/>
      <c r="AY238" s="373"/>
      <c r="AZ238" s="373"/>
      <c r="BA238" s="373"/>
      <c r="BB238" s="273"/>
      <c r="BC238" s="273"/>
      <c r="BD238" s="273"/>
      <c r="BE238" s="273"/>
      <c r="BF238" s="273"/>
      <c r="BG238" s="373"/>
      <c r="BH238" s="373"/>
      <c r="BI238" s="373"/>
      <c r="BJ238" s="373"/>
      <c r="BK238" s="373"/>
      <c r="BL238" s="373"/>
      <c r="BM238" s="373"/>
      <c r="BN238" s="373"/>
      <c r="BO238" s="373"/>
      <c r="BP238" s="373"/>
      <c r="BQ238" s="373"/>
      <c r="BR238" s="373"/>
      <c r="BS238" s="373"/>
      <c r="BT238" s="373"/>
      <c r="BU238" s="373"/>
      <c r="BV238" s="373"/>
      <c r="BW238" s="373"/>
      <c r="BX238" s="373"/>
      <c r="BY238" s="373"/>
      <c r="BZ238" s="373"/>
      <c r="CA238" s="373"/>
      <c r="CB238" s="373"/>
      <c r="CC238" s="373"/>
      <c r="CD238" s="373"/>
      <c r="CE238" s="373"/>
      <c r="CF238" s="373"/>
      <c r="CG238" s="373"/>
      <c r="CH238" s="373"/>
      <c r="CI238" s="373"/>
      <c r="CJ238" s="373"/>
      <c r="CK238" s="373"/>
      <c r="CL238" s="373"/>
      <c r="CM238" s="373"/>
      <c r="CN238" s="373"/>
      <c r="CO238" s="373"/>
      <c r="CP238" s="373"/>
      <c r="CQ238" s="201"/>
      <c r="CR238" s="201"/>
      <c r="CS238" s="201"/>
      <c r="CT238" s="201"/>
      <c r="CU238" s="201"/>
      <c r="CV238" s="201"/>
      <c r="CW238" s="201"/>
      <c r="CX238" s="201"/>
      <c r="CY238" s="201"/>
      <c r="CZ238" s="201"/>
      <c r="DA238" s="201"/>
      <c r="DB238" s="201"/>
      <c r="DC238" s="201"/>
      <c r="DD238" s="201"/>
      <c r="DE238" s="201"/>
      <c r="DF238" s="201"/>
      <c r="DG238" s="201"/>
      <c r="DH238" s="201"/>
      <c r="DI238" s="201"/>
      <c r="DJ238" s="201"/>
      <c r="DK238" s="201"/>
      <c r="DL238" s="201"/>
      <c r="DM238" s="201"/>
      <c r="DN238" s="201"/>
      <c r="DO238" s="201"/>
      <c r="DP238" s="373"/>
      <c r="DQ238" s="373"/>
      <c r="DR238" s="373"/>
      <c r="DS238" s="373"/>
      <c r="DT238" s="373"/>
      <c r="DU238" s="373"/>
      <c r="DV238" s="373"/>
      <c r="DW238" s="373"/>
      <c r="DX238" s="373"/>
      <c r="DY238" s="373"/>
      <c r="DZ238" s="200"/>
      <c r="EA238" s="200"/>
      <c r="EB238" s="200"/>
      <c r="EC238" s="200"/>
      <c r="ED238" s="200"/>
      <c r="EE238" s="200"/>
      <c r="EF238" s="200"/>
      <c r="EG238" s="200"/>
      <c r="EH238" s="200"/>
      <c r="EI238" s="200"/>
      <c r="EJ238" s="200"/>
      <c r="EK238" s="200"/>
      <c r="EL238" s="200"/>
      <c r="EM238" s="200"/>
      <c r="EN238" s="200"/>
      <c r="EO238" s="200"/>
      <c r="EP238" s="200"/>
      <c r="EQ238" s="200"/>
      <c r="ER238" s="200"/>
      <c r="ES238" s="200"/>
      <c r="ET238" s="200"/>
      <c r="EU238" s="200"/>
      <c r="EV238" s="200"/>
      <c r="EW238" s="200"/>
      <c r="FQ238" s="200"/>
      <c r="FR238" s="200"/>
      <c r="FS238" s="200"/>
      <c r="FT238" s="200"/>
      <c r="FU238" s="200"/>
      <c r="FV238" s="200"/>
      <c r="FW238" s="200"/>
      <c r="FX238" s="200"/>
      <c r="FY238" s="200"/>
      <c r="FZ238" s="200"/>
      <c r="GA238" s="200"/>
      <c r="GB238" s="200"/>
      <c r="GC238" s="200"/>
      <c r="GD238" s="200"/>
      <c r="GE238" s="200"/>
      <c r="GF238" s="200"/>
      <c r="GG238" s="200"/>
      <c r="GH238" s="200"/>
      <c r="GI238" s="200"/>
      <c r="GJ238" s="200"/>
      <c r="GK238" s="200"/>
      <c r="GL238" s="200"/>
      <c r="GM238" s="200"/>
      <c r="GN238" s="200"/>
      <c r="GO238" s="200"/>
      <c r="GP238" s="200"/>
      <c r="GQ238" s="200"/>
      <c r="GR238" s="200"/>
      <c r="GS238" s="200"/>
      <c r="GT238" s="200"/>
      <c r="GU238" s="200"/>
      <c r="GV238" s="200"/>
      <c r="GW238" s="200"/>
      <c r="GX238" s="200"/>
      <c r="GY238" s="200"/>
      <c r="GZ238" s="200"/>
      <c r="HA238" s="200"/>
      <c r="HB238" s="200"/>
      <c r="HC238" s="200"/>
      <c r="HD238" s="200"/>
      <c r="HE238" s="200"/>
      <c r="HF238" s="200"/>
      <c r="HG238" s="200"/>
      <c r="HH238" s="200"/>
      <c r="HI238" s="200"/>
      <c r="HJ238" s="200"/>
      <c r="HK238" s="200"/>
      <c r="HL238" s="200"/>
      <c r="HM238" s="200"/>
      <c r="HN238" s="200"/>
      <c r="HO238" s="200"/>
      <c r="HP238" s="200"/>
      <c r="HQ238" s="200"/>
      <c r="HR238" s="200"/>
      <c r="HS238" s="200"/>
      <c r="HT238" s="200"/>
    </row>
    <row r="239" spans="1:228" s="100" customFormat="1" x14ac:dyDescent="0.15">
      <c r="AQ239" s="373"/>
      <c r="AR239" s="373"/>
      <c r="AS239" s="373"/>
      <c r="AT239" s="373"/>
      <c r="AU239" s="373"/>
      <c r="AV239" s="373"/>
      <c r="AW239" s="373"/>
      <c r="AX239" s="373"/>
      <c r="AY239" s="373"/>
      <c r="AZ239" s="373"/>
      <c r="BA239" s="373"/>
      <c r="BB239" s="273"/>
      <c r="BC239" s="273"/>
      <c r="BD239" s="273"/>
      <c r="BE239" s="273"/>
      <c r="BF239" s="273"/>
      <c r="BG239" s="373"/>
      <c r="BH239" s="373"/>
      <c r="BI239" s="373"/>
      <c r="BJ239" s="373"/>
      <c r="BK239" s="373"/>
      <c r="BL239" s="373"/>
      <c r="BM239" s="373"/>
      <c r="BN239" s="373"/>
      <c r="BO239" s="373"/>
      <c r="BP239" s="373"/>
      <c r="BQ239" s="373"/>
      <c r="BR239" s="373"/>
      <c r="BS239" s="373"/>
      <c r="BT239" s="373"/>
      <c r="BU239" s="373"/>
      <c r="BV239" s="373"/>
      <c r="BW239" s="373"/>
      <c r="BX239" s="373"/>
      <c r="BY239" s="373"/>
      <c r="BZ239" s="373"/>
      <c r="CA239" s="373"/>
      <c r="CB239" s="373"/>
      <c r="CC239" s="373"/>
      <c r="CD239" s="373"/>
      <c r="CE239" s="373"/>
      <c r="CF239" s="373"/>
      <c r="CG239" s="373"/>
      <c r="CH239" s="373"/>
      <c r="CI239" s="373"/>
      <c r="CJ239" s="373"/>
      <c r="CK239" s="373"/>
      <c r="CL239" s="373"/>
      <c r="CM239" s="373"/>
      <c r="CN239" s="373"/>
      <c r="CO239" s="373"/>
      <c r="CP239" s="373"/>
      <c r="CQ239" s="201"/>
      <c r="CR239" s="201"/>
      <c r="CS239" s="201"/>
      <c r="CT239" s="201"/>
      <c r="CU239" s="201"/>
      <c r="CV239" s="201"/>
      <c r="CW239" s="201"/>
      <c r="CX239" s="201"/>
      <c r="CY239" s="201"/>
      <c r="CZ239" s="201"/>
      <c r="DA239" s="201"/>
      <c r="DB239" s="201"/>
      <c r="DC239" s="201"/>
      <c r="DD239" s="201"/>
      <c r="DE239" s="201"/>
      <c r="DF239" s="201"/>
      <c r="DG239" s="201"/>
      <c r="DH239" s="201"/>
      <c r="DI239" s="201"/>
      <c r="DJ239" s="201"/>
      <c r="DK239" s="201"/>
      <c r="DL239" s="201"/>
      <c r="DM239" s="201"/>
      <c r="DN239" s="201"/>
      <c r="DO239" s="201"/>
      <c r="DP239" s="373"/>
      <c r="DQ239" s="373"/>
      <c r="DR239" s="373"/>
      <c r="DS239" s="373"/>
      <c r="DT239" s="373"/>
      <c r="DU239" s="373"/>
      <c r="DV239" s="373"/>
      <c r="DW239" s="373"/>
      <c r="DX239" s="373"/>
      <c r="DY239" s="373"/>
      <c r="DZ239" s="200"/>
      <c r="EA239" s="200"/>
      <c r="EB239" s="200"/>
      <c r="EC239" s="200"/>
      <c r="ED239" s="200"/>
      <c r="EE239" s="200"/>
      <c r="EF239" s="200"/>
      <c r="EG239" s="200"/>
      <c r="EH239" s="200"/>
      <c r="EI239" s="200"/>
      <c r="EJ239" s="200"/>
      <c r="EK239" s="200"/>
      <c r="EL239" s="200"/>
      <c r="EM239" s="200"/>
      <c r="EN239" s="200"/>
      <c r="EO239" s="200"/>
      <c r="EP239" s="200"/>
      <c r="EQ239" s="200"/>
      <c r="ER239" s="200"/>
      <c r="ES239" s="200"/>
      <c r="ET239" s="200"/>
      <c r="EU239" s="200"/>
      <c r="EV239" s="200"/>
      <c r="EW239" s="200"/>
      <c r="FQ239" s="200"/>
      <c r="FR239" s="200"/>
      <c r="FS239" s="200"/>
      <c r="FT239" s="200"/>
      <c r="FU239" s="200"/>
      <c r="FV239" s="200"/>
      <c r="FW239" s="200"/>
      <c r="FX239" s="200"/>
      <c r="FY239" s="200"/>
      <c r="FZ239" s="200"/>
      <c r="GA239" s="200"/>
      <c r="GB239" s="200"/>
      <c r="GC239" s="200"/>
      <c r="GD239" s="200"/>
      <c r="GE239" s="200"/>
      <c r="GF239" s="200"/>
      <c r="GG239" s="200"/>
      <c r="GH239" s="200"/>
      <c r="GI239" s="200"/>
      <c r="GJ239" s="200"/>
      <c r="GK239" s="200"/>
      <c r="GL239" s="200"/>
      <c r="GM239" s="200"/>
      <c r="GN239" s="200"/>
      <c r="GO239" s="200"/>
      <c r="GP239" s="200"/>
      <c r="GQ239" s="200"/>
      <c r="GR239" s="200"/>
      <c r="GS239" s="200"/>
      <c r="GT239" s="200"/>
      <c r="GU239" s="200"/>
      <c r="GV239" s="200"/>
      <c r="GW239" s="200"/>
      <c r="GX239" s="200"/>
      <c r="GY239" s="200"/>
      <c r="GZ239" s="200"/>
      <c r="HA239" s="200"/>
      <c r="HB239" s="200"/>
      <c r="HC239" s="200"/>
      <c r="HD239" s="200"/>
      <c r="HE239" s="200"/>
      <c r="HF239" s="200"/>
      <c r="HG239" s="200"/>
      <c r="HH239" s="200"/>
      <c r="HI239" s="200"/>
      <c r="HJ239" s="200"/>
      <c r="HK239" s="200"/>
      <c r="HL239" s="200"/>
      <c r="HM239" s="200"/>
      <c r="HN239" s="200"/>
      <c r="HO239" s="200"/>
      <c r="HP239" s="200"/>
      <c r="HQ239" s="200"/>
      <c r="HR239" s="200"/>
      <c r="HS239" s="200"/>
      <c r="HT239" s="200"/>
    </row>
    <row r="240" spans="1:228" s="100" customFormat="1" x14ac:dyDescent="0.15">
      <c r="AQ240" s="373"/>
      <c r="AR240" s="373"/>
      <c r="AS240" s="373"/>
      <c r="AT240" s="373"/>
      <c r="AU240" s="373"/>
      <c r="AV240" s="373"/>
      <c r="AW240" s="373"/>
      <c r="AX240" s="373"/>
      <c r="AY240" s="373"/>
      <c r="AZ240" s="373"/>
      <c r="BA240" s="373"/>
      <c r="BB240" s="273"/>
      <c r="BC240" s="273"/>
      <c r="BD240" s="273"/>
      <c r="BE240" s="273"/>
      <c r="BF240" s="273"/>
      <c r="BG240" s="373"/>
      <c r="BH240" s="373"/>
      <c r="BI240" s="373"/>
      <c r="BJ240" s="373"/>
      <c r="BK240" s="373"/>
      <c r="BL240" s="373"/>
      <c r="BM240" s="373"/>
      <c r="BN240" s="373"/>
      <c r="BO240" s="373"/>
      <c r="BP240" s="373"/>
      <c r="BQ240" s="373"/>
      <c r="BR240" s="373"/>
      <c r="BS240" s="373"/>
      <c r="BT240" s="373"/>
      <c r="BU240" s="373"/>
      <c r="BV240" s="373"/>
      <c r="BW240" s="373"/>
      <c r="BX240" s="373"/>
      <c r="BY240" s="373"/>
      <c r="BZ240" s="373"/>
      <c r="CA240" s="373"/>
      <c r="CB240" s="373"/>
      <c r="CC240" s="373"/>
      <c r="CD240" s="373"/>
      <c r="CE240" s="373"/>
      <c r="CF240" s="373"/>
      <c r="CG240" s="373"/>
      <c r="CH240" s="373"/>
      <c r="CI240" s="373"/>
      <c r="CJ240" s="373"/>
      <c r="CK240" s="373"/>
      <c r="CL240" s="373"/>
      <c r="CM240" s="373"/>
      <c r="CN240" s="373"/>
      <c r="CO240" s="373"/>
      <c r="CP240" s="373"/>
      <c r="CQ240" s="201"/>
      <c r="CR240" s="201"/>
      <c r="CS240" s="201"/>
      <c r="CT240" s="201"/>
      <c r="CU240" s="201"/>
      <c r="CV240" s="201"/>
      <c r="CW240" s="201"/>
      <c r="CX240" s="201"/>
      <c r="CY240" s="201"/>
      <c r="CZ240" s="201"/>
      <c r="DA240" s="201"/>
      <c r="DB240" s="201"/>
      <c r="DC240" s="201"/>
      <c r="DD240" s="201"/>
      <c r="DE240" s="201"/>
      <c r="DF240" s="201"/>
      <c r="DG240" s="201"/>
      <c r="DH240" s="201"/>
      <c r="DI240" s="201"/>
      <c r="DJ240" s="201"/>
      <c r="DK240" s="201"/>
      <c r="DL240" s="201"/>
      <c r="DM240" s="201"/>
      <c r="DN240" s="201"/>
      <c r="DO240" s="201"/>
      <c r="DP240" s="373"/>
      <c r="DQ240" s="373"/>
      <c r="DR240" s="373"/>
      <c r="DS240" s="373"/>
      <c r="DT240" s="373"/>
      <c r="DU240" s="373"/>
      <c r="DV240" s="373"/>
      <c r="DW240" s="373"/>
      <c r="DX240" s="373"/>
      <c r="DY240" s="373"/>
      <c r="DZ240" s="200"/>
      <c r="EA240" s="200"/>
      <c r="EB240" s="200"/>
      <c r="EC240" s="200"/>
      <c r="ED240" s="200"/>
      <c r="EE240" s="200"/>
      <c r="EF240" s="200"/>
      <c r="EG240" s="200"/>
      <c r="EH240" s="200"/>
      <c r="EI240" s="200"/>
      <c r="EJ240" s="200"/>
      <c r="EK240" s="200"/>
      <c r="EL240" s="200"/>
      <c r="EM240" s="200"/>
      <c r="EN240" s="200"/>
      <c r="EO240" s="200"/>
      <c r="EP240" s="200"/>
      <c r="EQ240" s="200"/>
      <c r="ER240" s="200"/>
      <c r="ES240" s="200"/>
      <c r="ET240" s="200"/>
      <c r="EU240" s="200"/>
      <c r="EV240" s="200"/>
      <c r="EW240" s="200"/>
      <c r="FQ240" s="200"/>
      <c r="FR240" s="200"/>
      <c r="FS240" s="200"/>
      <c r="FT240" s="200"/>
      <c r="FU240" s="200"/>
      <c r="FV240" s="200"/>
      <c r="FW240" s="200"/>
      <c r="FX240" s="200"/>
      <c r="FY240" s="200"/>
      <c r="FZ240" s="200"/>
      <c r="GA240" s="200"/>
      <c r="GB240" s="200"/>
      <c r="GC240" s="200"/>
      <c r="GD240" s="200"/>
      <c r="GE240" s="200"/>
      <c r="GF240" s="200"/>
      <c r="GG240" s="200"/>
      <c r="GH240" s="200"/>
      <c r="GI240" s="200"/>
      <c r="GJ240" s="200"/>
      <c r="GK240" s="200"/>
      <c r="GL240" s="200"/>
      <c r="GM240" s="200"/>
      <c r="GN240" s="200"/>
      <c r="GO240" s="200"/>
      <c r="GP240" s="200"/>
      <c r="GQ240" s="200"/>
      <c r="GR240" s="200"/>
      <c r="GS240" s="200"/>
      <c r="GT240" s="200"/>
      <c r="GU240" s="200"/>
      <c r="GV240" s="200"/>
      <c r="GW240" s="200"/>
      <c r="GX240" s="200"/>
      <c r="GY240" s="200"/>
      <c r="GZ240" s="200"/>
      <c r="HA240" s="200"/>
      <c r="HB240" s="200"/>
      <c r="HC240" s="200"/>
      <c r="HD240" s="200"/>
      <c r="HE240" s="200"/>
      <c r="HF240" s="200"/>
      <c r="HG240" s="200"/>
      <c r="HH240" s="200"/>
      <c r="HI240" s="200"/>
      <c r="HJ240" s="200"/>
      <c r="HK240" s="200"/>
      <c r="HL240" s="200"/>
      <c r="HM240" s="200"/>
      <c r="HN240" s="200"/>
      <c r="HO240" s="200"/>
      <c r="HP240" s="200"/>
      <c r="HQ240" s="200"/>
      <c r="HR240" s="200"/>
      <c r="HS240" s="200"/>
      <c r="HT240" s="200"/>
    </row>
    <row r="241" spans="1:228" s="100" customFormat="1" x14ac:dyDescent="0.15">
      <c r="AQ241" s="373"/>
      <c r="AR241" s="373"/>
      <c r="AS241" s="373"/>
      <c r="AT241" s="373"/>
      <c r="AU241" s="373"/>
      <c r="AV241" s="373"/>
      <c r="AW241" s="373"/>
      <c r="AX241" s="373"/>
      <c r="AY241" s="373"/>
      <c r="AZ241" s="373"/>
      <c r="BA241" s="373"/>
      <c r="BB241" s="273"/>
      <c r="BC241" s="273"/>
      <c r="BD241" s="273"/>
      <c r="BE241" s="273"/>
      <c r="BF241" s="273"/>
      <c r="BG241" s="373"/>
      <c r="BH241" s="373"/>
      <c r="BI241" s="373"/>
      <c r="BJ241" s="373"/>
      <c r="BK241" s="373"/>
      <c r="BL241" s="373"/>
      <c r="BM241" s="373"/>
      <c r="BN241" s="373"/>
      <c r="BO241" s="373"/>
      <c r="BP241" s="373"/>
      <c r="BQ241" s="373"/>
      <c r="BR241" s="373"/>
      <c r="BS241" s="373"/>
      <c r="BT241" s="373"/>
      <c r="BU241" s="373"/>
      <c r="BV241" s="373"/>
      <c r="BW241" s="373"/>
      <c r="BX241" s="373"/>
      <c r="BY241" s="373"/>
      <c r="BZ241" s="373"/>
      <c r="CA241" s="373"/>
      <c r="CB241" s="373"/>
      <c r="CC241" s="373"/>
      <c r="CD241" s="373"/>
      <c r="CE241" s="373"/>
      <c r="CF241" s="373"/>
      <c r="CG241" s="373"/>
      <c r="CH241" s="373"/>
      <c r="CI241" s="373"/>
      <c r="CJ241" s="373"/>
      <c r="CK241" s="373"/>
      <c r="CL241" s="373"/>
      <c r="CM241" s="373"/>
      <c r="CN241" s="373"/>
      <c r="CO241" s="373"/>
      <c r="CP241" s="373"/>
      <c r="CQ241" s="201"/>
      <c r="CR241" s="201"/>
      <c r="CS241" s="201"/>
      <c r="CT241" s="201"/>
      <c r="CU241" s="201"/>
      <c r="CV241" s="201"/>
      <c r="CW241" s="201"/>
      <c r="CX241" s="201"/>
      <c r="CY241" s="201"/>
      <c r="CZ241" s="201"/>
      <c r="DA241" s="201"/>
      <c r="DB241" s="201"/>
      <c r="DC241" s="201"/>
      <c r="DD241" s="201"/>
      <c r="DE241" s="201"/>
      <c r="DF241" s="201"/>
      <c r="DG241" s="201"/>
      <c r="DH241" s="201"/>
      <c r="DI241" s="201"/>
      <c r="DJ241" s="201"/>
      <c r="DK241" s="201"/>
      <c r="DL241" s="201"/>
      <c r="DM241" s="201"/>
      <c r="DN241" s="201"/>
      <c r="DO241" s="201"/>
      <c r="DP241" s="373"/>
      <c r="DQ241" s="373"/>
      <c r="DR241" s="373"/>
      <c r="DS241" s="373"/>
      <c r="DT241" s="373"/>
      <c r="DU241" s="373"/>
      <c r="DV241" s="373"/>
      <c r="DW241" s="373"/>
      <c r="DX241" s="373"/>
      <c r="DY241" s="373"/>
      <c r="DZ241" s="200"/>
      <c r="EA241" s="200"/>
      <c r="EB241" s="200"/>
      <c r="EC241" s="200"/>
      <c r="ED241" s="200"/>
      <c r="EE241" s="200"/>
      <c r="EF241" s="200"/>
      <c r="EG241" s="200"/>
      <c r="EH241" s="200"/>
      <c r="EI241" s="200"/>
      <c r="EJ241" s="200"/>
      <c r="EK241" s="200"/>
      <c r="EL241" s="200"/>
      <c r="EM241" s="200"/>
      <c r="EN241" s="200"/>
      <c r="EO241" s="200"/>
      <c r="EP241" s="200"/>
      <c r="EQ241" s="200"/>
      <c r="ER241" s="200"/>
      <c r="ES241" s="200"/>
      <c r="ET241" s="200"/>
      <c r="EU241" s="200"/>
      <c r="EV241" s="200"/>
      <c r="EW241" s="200"/>
      <c r="FQ241" s="200"/>
      <c r="FR241" s="200"/>
      <c r="FS241" s="200"/>
      <c r="FT241" s="200"/>
      <c r="FU241" s="200"/>
      <c r="FV241" s="200"/>
      <c r="FW241" s="200"/>
      <c r="FX241" s="200"/>
      <c r="FY241" s="200"/>
      <c r="FZ241" s="200"/>
      <c r="GA241" s="200"/>
      <c r="GB241" s="200"/>
      <c r="GC241" s="200"/>
      <c r="GD241" s="200"/>
      <c r="GE241" s="200"/>
      <c r="GF241" s="200"/>
      <c r="GG241" s="200"/>
      <c r="GH241" s="200"/>
      <c r="GI241" s="200"/>
      <c r="GJ241" s="200"/>
      <c r="GK241" s="200"/>
      <c r="GL241" s="200"/>
      <c r="GM241" s="200"/>
      <c r="GN241" s="200"/>
      <c r="GO241" s="200"/>
      <c r="GP241" s="200"/>
      <c r="GQ241" s="200"/>
      <c r="GR241" s="200"/>
      <c r="GS241" s="200"/>
      <c r="GT241" s="200"/>
      <c r="GU241" s="200"/>
      <c r="GV241" s="200"/>
      <c r="GW241" s="200"/>
      <c r="GX241" s="200"/>
      <c r="GY241" s="200"/>
      <c r="GZ241" s="200"/>
      <c r="HA241" s="200"/>
      <c r="HB241" s="200"/>
      <c r="HC241" s="200"/>
      <c r="HD241" s="200"/>
      <c r="HE241" s="200"/>
      <c r="HF241" s="200"/>
      <c r="HG241" s="200"/>
      <c r="HH241" s="200"/>
      <c r="HI241" s="200"/>
      <c r="HJ241" s="200"/>
      <c r="HK241" s="200"/>
      <c r="HL241" s="200"/>
      <c r="HM241" s="200"/>
      <c r="HN241" s="200"/>
      <c r="HO241" s="200"/>
      <c r="HP241" s="200"/>
      <c r="HQ241" s="200"/>
      <c r="HR241" s="200"/>
      <c r="HS241" s="200"/>
      <c r="HT241" s="200"/>
    </row>
    <row r="242" spans="1:228" s="100" customFormat="1" x14ac:dyDescent="0.15">
      <c r="AQ242" s="373"/>
      <c r="AR242" s="373"/>
      <c r="AS242" s="373"/>
      <c r="AT242" s="373"/>
      <c r="AU242" s="373"/>
      <c r="AV242" s="373"/>
      <c r="AW242" s="373"/>
      <c r="AX242" s="373"/>
      <c r="AY242" s="373"/>
      <c r="AZ242" s="373"/>
      <c r="BA242" s="373"/>
      <c r="BB242" s="273"/>
      <c r="BC242" s="273"/>
      <c r="BD242" s="273"/>
      <c r="BE242" s="273"/>
      <c r="BF242" s="273"/>
      <c r="BG242" s="373"/>
      <c r="BH242" s="373"/>
      <c r="BI242" s="373"/>
      <c r="BJ242" s="373"/>
      <c r="BK242" s="373"/>
      <c r="BL242" s="373"/>
      <c r="BM242" s="373"/>
      <c r="BN242" s="373"/>
      <c r="BO242" s="373"/>
      <c r="BP242" s="373"/>
      <c r="BQ242" s="373"/>
      <c r="BR242" s="373"/>
      <c r="BS242" s="373"/>
      <c r="BT242" s="373"/>
      <c r="BU242" s="373"/>
      <c r="BV242" s="373"/>
      <c r="BW242" s="373"/>
      <c r="BX242" s="373"/>
      <c r="BY242" s="373"/>
      <c r="BZ242" s="373"/>
      <c r="CA242" s="373"/>
      <c r="CB242" s="373"/>
      <c r="CC242" s="373"/>
      <c r="CD242" s="373"/>
      <c r="CE242" s="373"/>
      <c r="CF242" s="373"/>
      <c r="CG242" s="373"/>
      <c r="CH242" s="373"/>
      <c r="CI242" s="373"/>
      <c r="CJ242" s="373"/>
      <c r="CK242" s="373"/>
      <c r="CL242" s="373"/>
      <c r="CM242" s="373"/>
      <c r="CN242" s="373"/>
      <c r="CO242" s="373"/>
      <c r="CP242" s="373"/>
      <c r="CQ242" s="201"/>
      <c r="CR242" s="201"/>
      <c r="CS242" s="201"/>
      <c r="CT242" s="201"/>
      <c r="CU242" s="201"/>
      <c r="CV242" s="201"/>
      <c r="CW242" s="201"/>
      <c r="CX242" s="201"/>
      <c r="CY242" s="201"/>
      <c r="CZ242" s="201"/>
      <c r="DA242" s="201"/>
      <c r="DB242" s="201"/>
      <c r="DC242" s="201"/>
      <c r="DD242" s="201"/>
      <c r="DE242" s="201"/>
      <c r="DF242" s="201"/>
      <c r="DG242" s="201"/>
      <c r="DH242" s="201"/>
      <c r="DI242" s="201"/>
      <c r="DJ242" s="201"/>
      <c r="DK242" s="201"/>
      <c r="DL242" s="201"/>
      <c r="DM242" s="201"/>
      <c r="DN242" s="201"/>
      <c r="DO242" s="201"/>
      <c r="DP242" s="373"/>
      <c r="DQ242" s="373"/>
      <c r="DR242" s="373"/>
      <c r="DS242" s="373"/>
      <c r="DT242" s="373"/>
      <c r="DU242" s="373"/>
      <c r="DV242" s="373"/>
      <c r="DW242" s="373"/>
      <c r="DX242" s="373"/>
      <c r="DY242" s="373"/>
      <c r="DZ242" s="200"/>
      <c r="EA242" s="200"/>
      <c r="EB242" s="200"/>
      <c r="EC242" s="200"/>
      <c r="ED242" s="200"/>
      <c r="EE242" s="200"/>
      <c r="EF242" s="200"/>
      <c r="EG242" s="200"/>
      <c r="EH242" s="200"/>
      <c r="EI242" s="200"/>
      <c r="EJ242" s="200"/>
      <c r="EK242" s="200"/>
      <c r="EL242" s="200"/>
      <c r="EM242" s="200"/>
      <c r="EN242" s="200"/>
      <c r="EO242" s="200"/>
      <c r="EP242" s="200"/>
      <c r="EQ242" s="200"/>
      <c r="ER242" s="200"/>
      <c r="ES242" s="200"/>
      <c r="ET242" s="200"/>
      <c r="EU242" s="200"/>
      <c r="EV242" s="200"/>
      <c r="EW242" s="200"/>
      <c r="FQ242" s="200"/>
      <c r="FR242" s="200"/>
      <c r="FS242" s="200"/>
      <c r="FT242" s="200"/>
      <c r="FU242" s="200"/>
      <c r="FV242" s="200"/>
      <c r="FW242" s="200"/>
      <c r="FX242" s="200"/>
      <c r="FY242" s="200"/>
      <c r="FZ242" s="200"/>
      <c r="GA242" s="200"/>
      <c r="GB242" s="200"/>
      <c r="GC242" s="200"/>
      <c r="GD242" s="200"/>
      <c r="GE242" s="200"/>
      <c r="GF242" s="200"/>
      <c r="GG242" s="200"/>
      <c r="GH242" s="200"/>
      <c r="GI242" s="200"/>
      <c r="GJ242" s="200"/>
      <c r="GK242" s="200"/>
      <c r="GL242" s="200"/>
      <c r="GM242" s="200"/>
      <c r="GN242" s="200"/>
      <c r="GO242" s="200"/>
      <c r="GP242" s="200"/>
      <c r="GQ242" s="200"/>
      <c r="GR242" s="200"/>
      <c r="GS242" s="200"/>
      <c r="GT242" s="200"/>
      <c r="GU242" s="200"/>
      <c r="GV242" s="200"/>
      <c r="GW242" s="200"/>
      <c r="GX242" s="200"/>
      <c r="GY242" s="200"/>
      <c r="GZ242" s="200"/>
      <c r="HA242" s="200"/>
      <c r="HB242" s="200"/>
      <c r="HC242" s="200"/>
      <c r="HD242" s="200"/>
      <c r="HE242" s="200"/>
      <c r="HF242" s="200"/>
      <c r="HG242" s="200"/>
      <c r="HH242" s="200"/>
      <c r="HI242" s="200"/>
      <c r="HJ242" s="200"/>
      <c r="HK242" s="200"/>
      <c r="HL242" s="200"/>
      <c r="HM242" s="200"/>
      <c r="HN242" s="200"/>
      <c r="HO242" s="200"/>
      <c r="HP242" s="200"/>
      <c r="HQ242" s="200"/>
      <c r="HR242" s="200"/>
      <c r="HS242" s="200"/>
      <c r="HT242" s="200"/>
    </row>
    <row r="243" spans="1:228" s="100" customFormat="1" x14ac:dyDescent="0.15">
      <c r="AQ243" s="373"/>
      <c r="AR243" s="373"/>
      <c r="AS243" s="373"/>
      <c r="AT243" s="373"/>
      <c r="AU243" s="373"/>
      <c r="AV243" s="373"/>
      <c r="AW243" s="373"/>
      <c r="AX243" s="373"/>
      <c r="AY243" s="373"/>
      <c r="AZ243" s="373"/>
      <c r="BA243" s="373"/>
      <c r="BB243" s="273"/>
      <c r="BC243" s="273"/>
      <c r="BD243" s="273"/>
      <c r="BE243" s="273"/>
      <c r="BF243" s="273"/>
      <c r="BG243" s="373"/>
      <c r="BH243" s="373"/>
      <c r="BI243" s="373"/>
      <c r="BJ243" s="373"/>
      <c r="BK243" s="373"/>
      <c r="BL243" s="373"/>
      <c r="BM243" s="373"/>
      <c r="BN243" s="373"/>
      <c r="BO243" s="373"/>
      <c r="BP243" s="373"/>
      <c r="BQ243" s="373"/>
      <c r="BR243" s="373"/>
      <c r="BS243" s="373"/>
      <c r="BT243" s="373"/>
      <c r="BU243" s="373"/>
      <c r="BV243" s="373"/>
      <c r="BW243" s="373"/>
      <c r="BX243" s="373"/>
      <c r="BY243" s="373"/>
      <c r="BZ243" s="373"/>
      <c r="CA243" s="373"/>
      <c r="CB243" s="373"/>
      <c r="CC243" s="373"/>
      <c r="CD243" s="373"/>
      <c r="CE243" s="373"/>
      <c r="CF243" s="373"/>
      <c r="CG243" s="373"/>
      <c r="CH243" s="373"/>
      <c r="CI243" s="373"/>
      <c r="CJ243" s="373"/>
      <c r="CK243" s="373"/>
      <c r="CL243" s="373"/>
      <c r="CM243" s="373"/>
      <c r="CN243" s="373"/>
      <c r="CO243" s="373"/>
      <c r="CP243" s="373"/>
      <c r="CQ243" s="201"/>
      <c r="CR243" s="201"/>
      <c r="CS243" s="201"/>
      <c r="CT243" s="201"/>
      <c r="CU243" s="201"/>
      <c r="CV243" s="201"/>
      <c r="CW243" s="201"/>
      <c r="CX243" s="201"/>
      <c r="CY243" s="201"/>
      <c r="CZ243" s="201"/>
      <c r="DA243" s="201"/>
      <c r="DB243" s="201"/>
      <c r="DC243" s="201"/>
      <c r="DD243" s="201"/>
      <c r="DE243" s="201"/>
      <c r="DF243" s="201"/>
      <c r="DG243" s="201"/>
      <c r="DH243" s="201"/>
      <c r="DI243" s="201"/>
      <c r="DJ243" s="201"/>
      <c r="DK243" s="201"/>
      <c r="DL243" s="201"/>
      <c r="DM243" s="201"/>
      <c r="DN243" s="201"/>
      <c r="DO243" s="201"/>
      <c r="DP243" s="373"/>
      <c r="DQ243" s="373"/>
      <c r="DR243" s="373"/>
      <c r="DS243" s="373"/>
      <c r="DT243" s="373"/>
      <c r="DU243" s="373"/>
      <c r="DV243" s="373"/>
      <c r="DW243" s="373"/>
      <c r="DX243" s="373"/>
      <c r="DY243" s="373"/>
      <c r="DZ243" s="200"/>
      <c r="EA243" s="200"/>
      <c r="EB243" s="200"/>
      <c r="EC243" s="200"/>
      <c r="ED243" s="200"/>
      <c r="EE243" s="200"/>
      <c r="EF243" s="200"/>
      <c r="EG243" s="200"/>
      <c r="EH243" s="200"/>
      <c r="EI243" s="200"/>
      <c r="EJ243" s="200"/>
      <c r="EK243" s="200"/>
      <c r="EL243" s="200"/>
      <c r="EM243" s="200"/>
      <c r="EN243" s="200"/>
      <c r="EO243" s="200"/>
      <c r="EP243" s="200"/>
      <c r="EQ243" s="200"/>
      <c r="ER243" s="200"/>
      <c r="ES243" s="200"/>
      <c r="ET243" s="200"/>
      <c r="EU243" s="200"/>
      <c r="EV243" s="200"/>
      <c r="EW243" s="200"/>
      <c r="FQ243" s="200"/>
      <c r="FR243" s="200"/>
      <c r="FS243" s="200"/>
      <c r="FT243" s="200"/>
      <c r="FU243" s="200"/>
      <c r="FV243" s="200"/>
      <c r="FW243" s="200"/>
      <c r="FX243" s="200"/>
      <c r="FY243" s="200"/>
      <c r="FZ243" s="200"/>
      <c r="GA243" s="200"/>
      <c r="GB243" s="200"/>
      <c r="GC243" s="200"/>
      <c r="GD243" s="200"/>
      <c r="GE243" s="200"/>
      <c r="GF243" s="200"/>
      <c r="GG243" s="200"/>
      <c r="GH243" s="200"/>
      <c r="GI243" s="200"/>
      <c r="GJ243" s="200"/>
      <c r="GK243" s="200"/>
      <c r="GL243" s="200"/>
      <c r="GM243" s="200"/>
      <c r="GN243" s="200"/>
      <c r="GO243" s="200"/>
      <c r="GP243" s="200"/>
      <c r="GQ243" s="200"/>
      <c r="GR243" s="200"/>
      <c r="GS243" s="200"/>
      <c r="GT243" s="200"/>
      <c r="GU243" s="200"/>
      <c r="GV243" s="200"/>
      <c r="GW243" s="200"/>
      <c r="GX243" s="200"/>
      <c r="GY243" s="200"/>
      <c r="GZ243" s="200"/>
      <c r="HA243" s="200"/>
      <c r="HB243" s="200"/>
      <c r="HC243" s="200"/>
      <c r="HD243" s="200"/>
      <c r="HE243" s="200"/>
      <c r="HF243" s="200"/>
      <c r="HG243" s="200"/>
      <c r="HH243" s="200"/>
      <c r="HI243" s="200"/>
      <c r="HJ243" s="200"/>
      <c r="HK243" s="200"/>
      <c r="HL243" s="200"/>
      <c r="HM243" s="200"/>
      <c r="HN243" s="200"/>
      <c r="HO243" s="200"/>
      <c r="HP243" s="200"/>
      <c r="HQ243" s="200"/>
      <c r="HR243" s="200"/>
      <c r="HS243" s="200"/>
      <c r="HT243" s="200"/>
    </row>
    <row r="244" spans="1:228" s="100" customFormat="1" x14ac:dyDescent="0.15">
      <c r="AQ244" s="373"/>
      <c r="AR244" s="373"/>
      <c r="AS244" s="373"/>
      <c r="AT244" s="373"/>
      <c r="AU244" s="373"/>
      <c r="AV244" s="373"/>
      <c r="AW244" s="373"/>
      <c r="AX244" s="373"/>
      <c r="AY244" s="373"/>
      <c r="AZ244" s="373"/>
      <c r="BA244" s="373"/>
      <c r="BB244" s="273"/>
      <c r="BC244" s="273"/>
      <c r="BD244" s="273"/>
      <c r="BE244" s="273"/>
      <c r="BF244" s="273"/>
      <c r="BG244" s="373"/>
      <c r="BH244" s="373"/>
      <c r="BI244" s="373"/>
      <c r="BJ244" s="373"/>
      <c r="BK244" s="373"/>
      <c r="BL244" s="373"/>
      <c r="BM244" s="373"/>
      <c r="BN244" s="373"/>
      <c r="BO244" s="373"/>
      <c r="BP244" s="373"/>
      <c r="BQ244" s="373"/>
      <c r="BR244" s="373"/>
      <c r="BS244" s="373"/>
      <c r="BT244" s="373"/>
      <c r="BU244" s="373"/>
      <c r="BV244" s="373"/>
      <c r="BW244" s="373"/>
      <c r="BX244" s="373"/>
      <c r="BY244" s="373"/>
      <c r="BZ244" s="373"/>
      <c r="CA244" s="373"/>
      <c r="CB244" s="373"/>
      <c r="CC244" s="373"/>
      <c r="CD244" s="373"/>
      <c r="CE244" s="373"/>
      <c r="CF244" s="373"/>
      <c r="CG244" s="373"/>
      <c r="CH244" s="373"/>
      <c r="CI244" s="373"/>
      <c r="CJ244" s="373"/>
      <c r="CK244" s="373"/>
      <c r="CL244" s="373"/>
      <c r="CM244" s="373"/>
      <c r="CN244" s="373"/>
      <c r="CO244" s="373"/>
      <c r="CP244" s="373"/>
      <c r="CQ244" s="201"/>
      <c r="CR244" s="201"/>
      <c r="CS244" s="201"/>
      <c r="CT244" s="201"/>
      <c r="CU244" s="201"/>
      <c r="CV244" s="201"/>
      <c r="CW244" s="201"/>
      <c r="CX244" s="201"/>
      <c r="CY244" s="201"/>
      <c r="CZ244" s="201"/>
      <c r="DA244" s="201"/>
      <c r="DB244" s="201"/>
      <c r="DC244" s="201"/>
      <c r="DD244" s="201"/>
      <c r="DE244" s="201"/>
      <c r="DF244" s="201"/>
      <c r="DG244" s="201"/>
      <c r="DH244" s="201"/>
      <c r="DI244" s="201"/>
      <c r="DJ244" s="201"/>
      <c r="DK244" s="201"/>
      <c r="DL244" s="201"/>
      <c r="DM244" s="201"/>
      <c r="DN244" s="201"/>
      <c r="DO244" s="201"/>
      <c r="DP244" s="373"/>
      <c r="DQ244" s="373"/>
      <c r="DR244" s="373"/>
      <c r="DS244" s="373"/>
      <c r="DT244" s="373"/>
      <c r="DU244" s="373"/>
      <c r="DV244" s="373"/>
      <c r="DW244" s="373"/>
      <c r="DX244" s="373"/>
      <c r="DY244" s="373"/>
      <c r="DZ244" s="200"/>
      <c r="EA244" s="200"/>
      <c r="EB244" s="200"/>
      <c r="EC244" s="200"/>
      <c r="ED244" s="200"/>
      <c r="EE244" s="200"/>
      <c r="EF244" s="200"/>
      <c r="EG244" s="200"/>
      <c r="EH244" s="200"/>
      <c r="EI244" s="200"/>
      <c r="EJ244" s="200"/>
      <c r="EK244" s="200"/>
      <c r="EL244" s="200"/>
      <c r="EM244" s="200"/>
      <c r="EN244" s="200"/>
      <c r="EO244" s="200"/>
      <c r="EP244" s="200"/>
      <c r="EQ244" s="200"/>
      <c r="ER244" s="200"/>
      <c r="ES244" s="200"/>
      <c r="ET244" s="200"/>
      <c r="EU244" s="200"/>
      <c r="EV244" s="200"/>
      <c r="EW244" s="200"/>
      <c r="FQ244" s="200"/>
      <c r="FR244" s="200"/>
      <c r="FS244" s="200"/>
      <c r="FT244" s="200"/>
      <c r="FU244" s="200"/>
      <c r="FV244" s="200"/>
      <c r="FW244" s="200"/>
      <c r="FX244" s="200"/>
      <c r="FY244" s="200"/>
      <c r="FZ244" s="200"/>
      <c r="GA244" s="200"/>
      <c r="GB244" s="200"/>
      <c r="GC244" s="200"/>
      <c r="GD244" s="200"/>
      <c r="GE244" s="200"/>
      <c r="GF244" s="200"/>
      <c r="GG244" s="200"/>
      <c r="GH244" s="200"/>
      <c r="GI244" s="200"/>
      <c r="GJ244" s="200"/>
      <c r="GK244" s="200"/>
      <c r="GL244" s="200"/>
      <c r="GM244" s="200"/>
      <c r="GN244" s="200"/>
      <c r="GO244" s="200"/>
      <c r="GP244" s="200"/>
      <c r="GQ244" s="200"/>
      <c r="GR244" s="200"/>
      <c r="GS244" s="200"/>
      <c r="GT244" s="200"/>
      <c r="GU244" s="200"/>
      <c r="GV244" s="200"/>
      <c r="GW244" s="200"/>
      <c r="GX244" s="200"/>
      <c r="GY244" s="200"/>
      <c r="GZ244" s="200"/>
      <c r="HA244" s="200"/>
      <c r="HB244" s="200"/>
      <c r="HC244" s="200"/>
      <c r="HD244" s="200"/>
      <c r="HE244" s="200"/>
      <c r="HF244" s="200"/>
      <c r="HG244" s="200"/>
      <c r="HH244" s="200"/>
      <c r="HI244" s="200"/>
      <c r="HJ244" s="200"/>
      <c r="HK244" s="200"/>
      <c r="HL244" s="200"/>
      <c r="HM244" s="200"/>
      <c r="HN244" s="200"/>
      <c r="HO244" s="200"/>
      <c r="HP244" s="200"/>
      <c r="HQ244" s="200"/>
      <c r="HR244" s="200"/>
      <c r="HS244" s="200"/>
      <c r="HT244" s="200"/>
    </row>
    <row r="245" spans="1:228" s="100" customFormat="1" x14ac:dyDescent="0.15">
      <c r="AQ245" s="373"/>
      <c r="AR245" s="373"/>
      <c r="AS245" s="373"/>
      <c r="AT245" s="373"/>
      <c r="AU245" s="373"/>
      <c r="AV245" s="373"/>
      <c r="AW245" s="373"/>
      <c r="AX245" s="373"/>
      <c r="AY245" s="373"/>
      <c r="AZ245" s="373"/>
      <c r="BA245" s="373"/>
      <c r="BB245" s="273"/>
      <c r="BC245" s="273"/>
      <c r="BD245" s="273"/>
      <c r="BE245" s="273"/>
      <c r="BF245" s="273"/>
      <c r="BG245" s="373"/>
      <c r="BH245" s="373"/>
      <c r="BI245" s="373"/>
      <c r="BJ245" s="373"/>
      <c r="BK245" s="373"/>
      <c r="BL245" s="373"/>
      <c r="BM245" s="373"/>
      <c r="BN245" s="373"/>
      <c r="BO245" s="373"/>
      <c r="BP245" s="373"/>
      <c r="BQ245" s="373"/>
      <c r="BR245" s="373"/>
      <c r="BS245" s="373"/>
      <c r="BT245" s="373"/>
      <c r="BU245" s="373"/>
      <c r="BV245" s="373"/>
      <c r="BW245" s="373"/>
      <c r="BX245" s="373"/>
      <c r="BY245" s="373"/>
      <c r="BZ245" s="373"/>
      <c r="CA245" s="373"/>
      <c r="CB245" s="373"/>
      <c r="CC245" s="373"/>
      <c r="CD245" s="373"/>
      <c r="CE245" s="373"/>
      <c r="CF245" s="373"/>
      <c r="CG245" s="373"/>
      <c r="CH245" s="373"/>
      <c r="CI245" s="373"/>
      <c r="CJ245" s="373"/>
      <c r="CK245" s="373"/>
      <c r="CL245" s="373"/>
      <c r="CM245" s="373"/>
      <c r="CN245" s="373"/>
      <c r="CO245" s="373"/>
      <c r="CP245" s="373"/>
      <c r="CQ245" s="201"/>
      <c r="CR245" s="201"/>
      <c r="CS245" s="201"/>
      <c r="CT245" s="201"/>
      <c r="CU245" s="201"/>
      <c r="CV245" s="201"/>
      <c r="CW245" s="201"/>
      <c r="CX245" s="201"/>
      <c r="CY245" s="201"/>
      <c r="CZ245" s="201"/>
      <c r="DA245" s="201"/>
      <c r="DB245" s="201"/>
      <c r="DC245" s="201"/>
      <c r="DD245" s="201"/>
      <c r="DE245" s="201"/>
      <c r="DF245" s="201"/>
      <c r="DG245" s="201"/>
      <c r="DH245" s="201"/>
      <c r="DI245" s="201"/>
      <c r="DJ245" s="201"/>
      <c r="DK245" s="201"/>
      <c r="DL245" s="201"/>
      <c r="DM245" s="201"/>
      <c r="DN245" s="201"/>
      <c r="DO245" s="201"/>
      <c r="DP245" s="373"/>
      <c r="DQ245" s="373"/>
      <c r="DR245" s="373"/>
      <c r="DS245" s="373"/>
      <c r="DT245" s="373"/>
      <c r="DU245" s="373"/>
      <c r="DV245" s="373"/>
      <c r="DW245" s="373"/>
      <c r="DX245" s="373"/>
      <c r="DY245" s="373"/>
      <c r="DZ245" s="200"/>
      <c r="EA245" s="200"/>
      <c r="EB245" s="200"/>
      <c r="EC245" s="200"/>
      <c r="ED245" s="200"/>
      <c r="EE245" s="200"/>
      <c r="EF245" s="200"/>
      <c r="EG245" s="200"/>
      <c r="EH245" s="200"/>
      <c r="EI245" s="200"/>
      <c r="EJ245" s="200"/>
      <c r="EK245" s="200"/>
      <c r="EL245" s="200"/>
      <c r="EM245" s="200"/>
      <c r="EN245" s="200"/>
      <c r="EO245" s="200"/>
      <c r="EP245" s="200"/>
      <c r="EQ245" s="200"/>
      <c r="ER245" s="200"/>
      <c r="ES245" s="200"/>
      <c r="ET245" s="200"/>
      <c r="EU245" s="200"/>
      <c r="EV245" s="200"/>
      <c r="EW245" s="200"/>
      <c r="FQ245" s="200"/>
      <c r="FR245" s="200"/>
      <c r="FS245" s="200"/>
      <c r="FT245" s="200"/>
      <c r="FU245" s="200"/>
      <c r="FV245" s="200"/>
      <c r="FW245" s="200"/>
      <c r="FX245" s="200"/>
      <c r="FY245" s="200"/>
      <c r="FZ245" s="200"/>
      <c r="GA245" s="200"/>
      <c r="GB245" s="200"/>
      <c r="GC245" s="200"/>
      <c r="GD245" s="200"/>
      <c r="GE245" s="200"/>
      <c r="GF245" s="200"/>
      <c r="GG245" s="200"/>
      <c r="GH245" s="200"/>
      <c r="GI245" s="200"/>
      <c r="GJ245" s="200"/>
      <c r="GK245" s="200"/>
      <c r="GL245" s="200"/>
      <c r="GM245" s="200"/>
      <c r="GN245" s="200"/>
      <c r="GO245" s="200"/>
      <c r="GP245" s="200"/>
      <c r="GQ245" s="200"/>
      <c r="GR245" s="200"/>
      <c r="GS245" s="200"/>
      <c r="GT245" s="200"/>
      <c r="GU245" s="200"/>
      <c r="GV245" s="200"/>
      <c r="GW245" s="200"/>
      <c r="GX245" s="200"/>
      <c r="GY245" s="200"/>
      <c r="GZ245" s="200"/>
      <c r="HA245" s="200"/>
      <c r="HB245" s="200"/>
      <c r="HC245" s="200"/>
      <c r="HD245" s="200"/>
      <c r="HE245" s="200"/>
      <c r="HF245" s="200"/>
      <c r="HG245" s="200"/>
      <c r="HH245" s="200"/>
      <c r="HI245" s="200"/>
      <c r="HJ245" s="200"/>
      <c r="HK245" s="200"/>
      <c r="HL245" s="200"/>
      <c r="HM245" s="200"/>
      <c r="HN245" s="200"/>
      <c r="HO245" s="200"/>
      <c r="HP245" s="200"/>
      <c r="HQ245" s="200"/>
      <c r="HR245" s="200"/>
      <c r="HS245" s="200"/>
      <c r="HT245" s="200"/>
    </row>
    <row r="246" spans="1:228" s="100" customFormat="1" x14ac:dyDescent="0.15">
      <c r="AQ246" s="373"/>
      <c r="AR246" s="373"/>
      <c r="AS246" s="373"/>
      <c r="AT246" s="373"/>
      <c r="AU246" s="373"/>
      <c r="AV246" s="373"/>
      <c r="AW246" s="373"/>
      <c r="AX246" s="373"/>
      <c r="AY246" s="373"/>
      <c r="AZ246" s="373"/>
      <c r="BA246" s="373"/>
      <c r="BB246" s="273"/>
      <c r="BC246" s="273"/>
      <c r="BD246" s="273"/>
      <c r="BE246" s="273"/>
      <c r="BF246" s="273"/>
      <c r="BG246" s="373"/>
      <c r="BH246" s="373"/>
      <c r="BI246" s="373"/>
      <c r="BJ246" s="373"/>
      <c r="BK246" s="373"/>
      <c r="BL246" s="373"/>
      <c r="BM246" s="373"/>
      <c r="BN246" s="373"/>
      <c r="BO246" s="373"/>
      <c r="BP246" s="373"/>
      <c r="BQ246" s="373"/>
      <c r="BR246" s="373"/>
      <c r="BS246" s="373"/>
      <c r="BT246" s="373"/>
      <c r="BU246" s="373"/>
      <c r="BV246" s="373"/>
      <c r="BW246" s="373"/>
      <c r="BX246" s="373"/>
      <c r="BY246" s="373"/>
      <c r="BZ246" s="373"/>
      <c r="CA246" s="373"/>
      <c r="CB246" s="373"/>
      <c r="CC246" s="373"/>
      <c r="CD246" s="373"/>
      <c r="CE246" s="373"/>
      <c r="CF246" s="373"/>
      <c r="CG246" s="373"/>
      <c r="CH246" s="373"/>
      <c r="CI246" s="373"/>
      <c r="CJ246" s="373"/>
      <c r="CK246" s="373"/>
      <c r="CL246" s="373"/>
      <c r="CM246" s="373"/>
      <c r="CN246" s="373"/>
      <c r="CO246" s="373"/>
      <c r="CP246" s="373"/>
      <c r="CQ246" s="201"/>
      <c r="CR246" s="201"/>
      <c r="CS246" s="201"/>
      <c r="CT246" s="201"/>
      <c r="CU246" s="201"/>
      <c r="CV246" s="201"/>
      <c r="CW246" s="201"/>
      <c r="CX246" s="201"/>
      <c r="CY246" s="201"/>
      <c r="CZ246" s="201"/>
      <c r="DA246" s="201"/>
      <c r="DB246" s="201"/>
      <c r="DC246" s="201"/>
      <c r="DD246" s="201"/>
      <c r="DE246" s="201"/>
      <c r="DF246" s="201"/>
      <c r="DG246" s="201"/>
      <c r="DH246" s="201"/>
      <c r="DI246" s="201"/>
      <c r="DJ246" s="201"/>
      <c r="DK246" s="201"/>
      <c r="DL246" s="201"/>
      <c r="DM246" s="201"/>
      <c r="DN246" s="201"/>
      <c r="DO246" s="201"/>
      <c r="DP246" s="373"/>
      <c r="DQ246" s="373"/>
      <c r="DR246" s="373"/>
      <c r="DS246" s="373"/>
      <c r="DT246" s="373"/>
      <c r="DU246" s="373"/>
      <c r="DV246" s="373"/>
      <c r="DW246" s="373"/>
      <c r="DX246" s="373"/>
      <c r="DY246" s="373"/>
      <c r="DZ246" s="200"/>
      <c r="EA246" s="200"/>
      <c r="EB246" s="200"/>
      <c r="EC246" s="200"/>
      <c r="ED246" s="200"/>
      <c r="EE246" s="200"/>
      <c r="EF246" s="200"/>
      <c r="EG246" s="200"/>
      <c r="EH246" s="200"/>
      <c r="EI246" s="200"/>
      <c r="EJ246" s="200"/>
      <c r="EK246" s="200"/>
      <c r="EL246" s="200"/>
      <c r="EM246" s="200"/>
      <c r="EN246" s="200"/>
      <c r="EO246" s="200"/>
      <c r="EP246" s="200"/>
      <c r="EQ246" s="200"/>
      <c r="ER246" s="200"/>
      <c r="ES246" s="200"/>
      <c r="ET246" s="200"/>
      <c r="EU246" s="200"/>
      <c r="EV246" s="200"/>
      <c r="EW246" s="200"/>
      <c r="FQ246" s="200"/>
      <c r="FR246" s="200"/>
      <c r="FS246" s="200"/>
      <c r="FT246" s="200"/>
      <c r="FU246" s="200"/>
      <c r="FV246" s="200"/>
      <c r="FW246" s="200"/>
      <c r="FX246" s="200"/>
      <c r="FY246" s="200"/>
      <c r="FZ246" s="200"/>
      <c r="GA246" s="200"/>
      <c r="GB246" s="200"/>
      <c r="GC246" s="200"/>
      <c r="GD246" s="200"/>
      <c r="GE246" s="200"/>
      <c r="GF246" s="200"/>
      <c r="GG246" s="200"/>
      <c r="GH246" s="200"/>
      <c r="GI246" s="200"/>
      <c r="GJ246" s="200"/>
      <c r="GK246" s="200"/>
      <c r="GL246" s="200"/>
      <c r="GM246" s="200"/>
      <c r="GN246" s="200"/>
      <c r="GO246" s="200"/>
      <c r="GP246" s="200"/>
      <c r="GQ246" s="200"/>
      <c r="GR246" s="200"/>
      <c r="GS246" s="200"/>
      <c r="GT246" s="200"/>
      <c r="GU246" s="200"/>
      <c r="GV246" s="200"/>
      <c r="GW246" s="200"/>
      <c r="GX246" s="200"/>
      <c r="GY246" s="200"/>
      <c r="GZ246" s="200"/>
      <c r="HA246" s="200"/>
      <c r="HB246" s="200"/>
      <c r="HC246" s="200"/>
      <c r="HD246" s="200"/>
      <c r="HE246" s="200"/>
      <c r="HF246" s="200"/>
      <c r="HG246" s="200"/>
      <c r="HH246" s="200"/>
      <c r="HI246" s="200"/>
      <c r="HJ246" s="200"/>
      <c r="HK246" s="200"/>
      <c r="HL246" s="200"/>
      <c r="HM246" s="200"/>
      <c r="HN246" s="200"/>
      <c r="HO246" s="200"/>
      <c r="HP246" s="200"/>
      <c r="HQ246" s="200"/>
      <c r="HR246" s="200"/>
      <c r="HS246" s="200"/>
      <c r="HT246" s="200"/>
    </row>
    <row r="247" spans="1:228" s="100" customFormat="1" x14ac:dyDescent="0.15">
      <c r="AQ247" s="373"/>
      <c r="AR247" s="373"/>
      <c r="AS247" s="373"/>
      <c r="AT247" s="373"/>
      <c r="AU247" s="373"/>
      <c r="AV247" s="373"/>
      <c r="AW247" s="373"/>
      <c r="AX247" s="373"/>
      <c r="AY247" s="373"/>
      <c r="AZ247" s="373"/>
      <c r="BA247" s="373"/>
      <c r="BB247" s="273"/>
      <c r="BC247" s="273"/>
      <c r="BD247" s="273"/>
      <c r="BE247" s="273"/>
      <c r="BF247" s="273"/>
      <c r="BG247" s="373"/>
      <c r="BH247" s="373"/>
      <c r="BI247" s="373"/>
      <c r="BJ247" s="373"/>
      <c r="BK247" s="373"/>
      <c r="BL247" s="373"/>
      <c r="BM247" s="373"/>
      <c r="BN247" s="373"/>
      <c r="BO247" s="373"/>
      <c r="BP247" s="373"/>
      <c r="BQ247" s="373"/>
      <c r="BR247" s="373"/>
      <c r="BS247" s="373"/>
      <c r="BT247" s="373"/>
      <c r="BU247" s="373"/>
      <c r="BV247" s="373"/>
      <c r="BW247" s="373"/>
      <c r="BX247" s="373"/>
      <c r="BY247" s="373"/>
      <c r="BZ247" s="373"/>
      <c r="CA247" s="373"/>
      <c r="CB247" s="373"/>
      <c r="CC247" s="373"/>
      <c r="CD247" s="373"/>
      <c r="CE247" s="373"/>
      <c r="CF247" s="373"/>
      <c r="CG247" s="373"/>
      <c r="CH247" s="373"/>
      <c r="CI247" s="373"/>
      <c r="CJ247" s="373"/>
      <c r="CK247" s="373"/>
      <c r="CL247" s="373"/>
      <c r="CM247" s="373"/>
      <c r="CN247" s="373"/>
      <c r="CO247" s="373"/>
      <c r="CP247" s="373"/>
      <c r="CQ247" s="201"/>
      <c r="CR247" s="201"/>
      <c r="CS247" s="201"/>
      <c r="CT247" s="201"/>
      <c r="CU247" s="201"/>
      <c r="CV247" s="201"/>
      <c r="CW247" s="201"/>
      <c r="CX247" s="201"/>
      <c r="CY247" s="201"/>
      <c r="CZ247" s="201"/>
      <c r="DA247" s="201"/>
      <c r="DB247" s="201"/>
      <c r="DC247" s="201"/>
      <c r="DD247" s="201"/>
      <c r="DE247" s="201"/>
      <c r="DF247" s="201"/>
      <c r="DG247" s="201"/>
      <c r="DH247" s="201"/>
      <c r="DI247" s="201"/>
      <c r="DJ247" s="201"/>
      <c r="DK247" s="201"/>
      <c r="DL247" s="201"/>
      <c r="DM247" s="201"/>
      <c r="DN247" s="201"/>
      <c r="DO247" s="201"/>
      <c r="DP247" s="373"/>
      <c r="DQ247" s="373"/>
      <c r="DR247" s="373"/>
      <c r="DS247" s="373"/>
      <c r="DT247" s="373"/>
      <c r="DU247" s="373"/>
      <c r="DV247" s="373"/>
      <c r="DW247" s="373"/>
      <c r="DX247" s="373"/>
      <c r="DY247" s="373"/>
      <c r="DZ247" s="200"/>
      <c r="EA247" s="200"/>
      <c r="EB247" s="200"/>
      <c r="EC247" s="200"/>
      <c r="ED247" s="200"/>
      <c r="EE247" s="200"/>
      <c r="EF247" s="200"/>
      <c r="EG247" s="200"/>
      <c r="EH247" s="200"/>
      <c r="EI247" s="200"/>
      <c r="EJ247" s="200"/>
      <c r="EK247" s="200"/>
      <c r="EL247" s="200"/>
      <c r="EM247" s="200"/>
      <c r="EN247" s="200"/>
      <c r="EO247" s="200"/>
      <c r="EP247" s="200"/>
      <c r="EQ247" s="200"/>
      <c r="ER247" s="200"/>
      <c r="ES247" s="200"/>
      <c r="ET247" s="200"/>
      <c r="EU247" s="200"/>
      <c r="EV247" s="200"/>
      <c r="EW247" s="200"/>
      <c r="FQ247" s="200"/>
      <c r="FR247" s="200"/>
      <c r="FS247" s="200"/>
      <c r="FT247" s="200"/>
      <c r="FU247" s="200"/>
      <c r="FV247" s="200"/>
      <c r="FW247" s="200"/>
      <c r="FX247" s="200"/>
      <c r="FY247" s="200"/>
      <c r="FZ247" s="200"/>
      <c r="GA247" s="200"/>
      <c r="GB247" s="200"/>
      <c r="GC247" s="200"/>
      <c r="GD247" s="200"/>
      <c r="GE247" s="200"/>
      <c r="GF247" s="200"/>
      <c r="GG247" s="200"/>
      <c r="GH247" s="200"/>
      <c r="GI247" s="200"/>
      <c r="GJ247" s="200"/>
      <c r="GK247" s="200"/>
      <c r="GL247" s="200"/>
      <c r="GM247" s="200"/>
      <c r="GN247" s="200"/>
      <c r="GO247" s="200"/>
      <c r="GP247" s="200"/>
      <c r="GQ247" s="200"/>
      <c r="GR247" s="200"/>
      <c r="GS247" s="200"/>
      <c r="GT247" s="200"/>
      <c r="GU247" s="200"/>
      <c r="GV247" s="200"/>
      <c r="GW247" s="200"/>
      <c r="GX247" s="200"/>
      <c r="GY247" s="200"/>
      <c r="GZ247" s="200"/>
      <c r="HA247" s="200"/>
      <c r="HB247" s="200"/>
      <c r="HC247" s="200"/>
      <c r="HD247" s="200"/>
      <c r="HE247" s="200"/>
      <c r="HF247" s="200"/>
      <c r="HG247" s="200"/>
      <c r="HH247" s="200"/>
      <c r="HI247" s="200"/>
      <c r="HJ247" s="200"/>
      <c r="HK247" s="200"/>
      <c r="HL247" s="200"/>
      <c r="HM247" s="200"/>
      <c r="HN247" s="200"/>
      <c r="HO247" s="200"/>
      <c r="HP247" s="200"/>
      <c r="HQ247" s="200"/>
      <c r="HR247" s="200"/>
      <c r="HS247" s="200"/>
      <c r="HT247" s="200"/>
    </row>
    <row r="248" spans="1:228" s="100" customFormat="1" x14ac:dyDescent="0.15">
      <c r="AQ248" s="373"/>
      <c r="AR248" s="373"/>
      <c r="AS248" s="373"/>
      <c r="AT248" s="373"/>
      <c r="AU248" s="373"/>
      <c r="AV248" s="373"/>
      <c r="AW248" s="373"/>
      <c r="AX248" s="373"/>
      <c r="AY248" s="373"/>
      <c r="AZ248" s="373"/>
      <c r="BA248" s="373"/>
      <c r="BB248" s="273"/>
      <c r="BC248" s="273"/>
      <c r="BD248" s="273"/>
      <c r="BE248" s="273"/>
      <c r="BF248" s="273"/>
      <c r="BG248" s="373"/>
      <c r="BH248" s="373"/>
      <c r="BI248" s="373"/>
      <c r="BJ248" s="373"/>
      <c r="BK248" s="373"/>
      <c r="BL248" s="373"/>
      <c r="BM248" s="373"/>
      <c r="BN248" s="373"/>
      <c r="BO248" s="373"/>
      <c r="BP248" s="373"/>
      <c r="BQ248" s="373"/>
      <c r="BR248" s="373"/>
      <c r="BS248" s="373"/>
      <c r="BT248" s="373"/>
      <c r="BU248" s="373"/>
      <c r="BV248" s="373"/>
      <c r="BW248" s="373"/>
      <c r="BX248" s="373"/>
      <c r="BY248" s="373"/>
      <c r="BZ248" s="373"/>
      <c r="CA248" s="373"/>
      <c r="CB248" s="373"/>
      <c r="CC248" s="373"/>
      <c r="CD248" s="373"/>
      <c r="CE248" s="373"/>
      <c r="CF248" s="373"/>
      <c r="CG248" s="373"/>
      <c r="CH248" s="373"/>
      <c r="CI248" s="373"/>
      <c r="CJ248" s="373"/>
      <c r="CK248" s="373"/>
      <c r="CL248" s="373"/>
      <c r="CM248" s="373"/>
      <c r="CN248" s="373"/>
      <c r="CO248" s="373"/>
      <c r="CP248" s="373"/>
      <c r="CQ248" s="201"/>
      <c r="CR248" s="201"/>
      <c r="CS248" s="201"/>
      <c r="CT248" s="201"/>
      <c r="CU248" s="201"/>
      <c r="CV248" s="201"/>
      <c r="CW248" s="201"/>
      <c r="CX248" s="201"/>
      <c r="CY248" s="201"/>
      <c r="CZ248" s="201"/>
      <c r="DA248" s="201"/>
      <c r="DB248" s="201"/>
      <c r="DC248" s="201"/>
      <c r="DD248" s="201"/>
      <c r="DE248" s="201"/>
      <c r="DF248" s="201"/>
      <c r="DG248" s="201"/>
      <c r="DH248" s="201"/>
      <c r="DI248" s="201"/>
      <c r="DJ248" s="201"/>
      <c r="DK248" s="201"/>
      <c r="DL248" s="201"/>
      <c r="DM248" s="201"/>
      <c r="DN248" s="201"/>
      <c r="DO248" s="201"/>
      <c r="DP248" s="373"/>
      <c r="DQ248" s="373"/>
      <c r="DR248" s="373"/>
      <c r="DS248" s="373"/>
      <c r="DT248" s="373"/>
      <c r="DU248" s="373"/>
      <c r="DV248" s="373"/>
      <c r="DW248" s="373"/>
      <c r="DX248" s="373"/>
      <c r="DY248" s="373"/>
      <c r="DZ248" s="200"/>
      <c r="EA248" s="200"/>
      <c r="EB248" s="200"/>
      <c r="EC248" s="200"/>
      <c r="ED248" s="200"/>
      <c r="EE248" s="200"/>
      <c r="EF248" s="200"/>
      <c r="EG248" s="200"/>
      <c r="EH248" s="200"/>
      <c r="EI248" s="200"/>
      <c r="EJ248" s="200"/>
      <c r="EK248" s="200"/>
      <c r="EL248" s="200"/>
      <c r="EM248" s="200"/>
      <c r="EN248" s="200"/>
      <c r="EO248" s="200"/>
      <c r="EP248" s="200"/>
      <c r="EQ248" s="200"/>
      <c r="ER248" s="200"/>
      <c r="ES248" s="200"/>
      <c r="ET248" s="200"/>
      <c r="EU248" s="200"/>
      <c r="EV248" s="200"/>
      <c r="EW248" s="200"/>
      <c r="FQ248" s="200"/>
      <c r="FR248" s="200"/>
      <c r="FS248" s="200"/>
      <c r="FT248" s="200"/>
      <c r="FU248" s="200"/>
      <c r="FV248" s="200"/>
      <c r="FW248" s="200"/>
      <c r="FX248" s="200"/>
      <c r="FY248" s="200"/>
      <c r="FZ248" s="200"/>
      <c r="GA248" s="200"/>
      <c r="GB248" s="200"/>
      <c r="GC248" s="200"/>
      <c r="GD248" s="200"/>
      <c r="GE248" s="200"/>
      <c r="GF248" s="200"/>
      <c r="GG248" s="200"/>
      <c r="GH248" s="200"/>
      <c r="GI248" s="200"/>
      <c r="GJ248" s="200"/>
      <c r="GK248" s="200"/>
      <c r="GL248" s="200"/>
      <c r="GM248" s="200"/>
      <c r="GN248" s="200"/>
      <c r="GO248" s="200"/>
      <c r="GP248" s="200"/>
      <c r="GQ248" s="200"/>
      <c r="GR248" s="200"/>
      <c r="GS248" s="200"/>
      <c r="GT248" s="200"/>
      <c r="GU248" s="200"/>
      <c r="GV248" s="200"/>
      <c r="GW248" s="200"/>
      <c r="GX248" s="200"/>
      <c r="GY248" s="200"/>
      <c r="GZ248" s="200"/>
      <c r="HA248" s="200"/>
      <c r="HB248" s="200"/>
      <c r="HC248" s="200"/>
      <c r="HD248" s="200"/>
      <c r="HE248" s="200"/>
      <c r="HF248" s="200"/>
      <c r="HG248" s="200"/>
      <c r="HH248" s="200"/>
      <c r="HI248" s="200"/>
      <c r="HJ248" s="200"/>
      <c r="HK248" s="200"/>
      <c r="HL248" s="200"/>
      <c r="HM248" s="200"/>
      <c r="HN248" s="200"/>
      <c r="HO248" s="200"/>
      <c r="HP248" s="200"/>
      <c r="HQ248" s="200"/>
      <c r="HR248" s="200"/>
      <c r="HS248" s="200"/>
      <c r="HT248" s="200"/>
    </row>
    <row r="249" spans="1:228" s="100" customFormat="1" x14ac:dyDescent="0.15">
      <c r="AQ249" s="373"/>
      <c r="AR249" s="373"/>
      <c r="AS249" s="373"/>
      <c r="AT249" s="373"/>
      <c r="AU249" s="373"/>
      <c r="AV249" s="373"/>
      <c r="AW249" s="373"/>
      <c r="AX249" s="373"/>
      <c r="AY249" s="373"/>
      <c r="AZ249" s="373"/>
      <c r="BA249" s="373"/>
      <c r="BB249" s="273"/>
      <c r="BC249" s="273"/>
      <c r="BD249" s="273"/>
      <c r="BE249" s="273"/>
      <c r="BF249" s="273"/>
      <c r="BG249" s="373"/>
      <c r="BH249" s="373"/>
      <c r="BI249" s="373"/>
      <c r="BJ249" s="373"/>
      <c r="BK249" s="373"/>
      <c r="BL249" s="373"/>
      <c r="BM249" s="373"/>
      <c r="BN249" s="373"/>
      <c r="BO249" s="373"/>
      <c r="BP249" s="373"/>
      <c r="BQ249" s="373"/>
      <c r="BR249" s="373"/>
      <c r="BS249" s="373"/>
      <c r="BT249" s="373"/>
      <c r="BU249" s="373"/>
      <c r="BV249" s="373"/>
      <c r="BW249" s="373"/>
      <c r="BX249" s="373"/>
      <c r="BY249" s="373"/>
      <c r="BZ249" s="373"/>
      <c r="CA249" s="373"/>
      <c r="CB249" s="373"/>
      <c r="CC249" s="373"/>
      <c r="CD249" s="373"/>
      <c r="CE249" s="373"/>
      <c r="CF249" s="373"/>
      <c r="CG249" s="373"/>
      <c r="CH249" s="373"/>
      <c r="CI249" s="373"/>
      <c r="CJ249" s="373"/>
      <c r="CK249" s="373"/>
      <c r="CL249" s="373"/>
      <c r="CM249" s="373"/>
      <c r="CN249" s="373"/>
      <c r="CO249" s="373"/>
      <c r="CP249" s="373"/>
      <c r="CQ249" s="201"/>
      <c r="CR249" s="201"/>
      <c r="CS249" s="201"/>
      <c r="CT249" s="201"/>
      <c r="CU249" s="201"/>
      <c r="CV249" s="201"/>
      <c r="CW249" s="201"/>
      <c r="CX249" s="201"/>
      <c r="CY249" s="201"/>
      <c r="CZ249" s="201"/>
      <c r="DA249" s="201"/>
      <c r="DB249" s="201"/>
      <c r="DC249" s="201"/>
      <c r="DD249" s="201"/>
      <c r="DE249" s="201"/>
      <c r="DF249" s="201"/>
      <c r="DG249" s="201"/>
      <c r="DH249" s="201"/>
      <c r="DI249" s="201"/>
      <c r="DJ249" s="201"/>
      <c r="DK249" s="201"/>
      <c r="DL249" s="201"/>
      <c r="DM249" s="201"/>
      <c r="DN249" s="201"/>
      <c r="DO249" s="201"/>
      <c r="DP249" s="373"/>
      <c r="DQ249" s="373"/>
      <c r="DR249" s="373"/>
      <c r="DS249" s="373"/>
      <c r="DT249" s="373"/>
      <c r="DU249" s="373"/>
      <c r="DV249" s="373"/>
      <c r="DW249" s="373"/>
      <c r="DX249" s="373"/>
      <c r="DY249" s="373"/>
      <c r="DZ249" s="200"/>
      <c r="EA249" s="200"/>
      <c r="EB249" s="200"/>
      <c r="EC249" s="200"/>
      <c r="ED249" s="200"/>
      <c r="EE249" s="200"/>
      <c r="EF249" s="200"/>
      <c r="EG249" s="200"/>
      <c r="EH249" s="200"/>
      <c r="EI249" s="200"/>
      <c r="EJ249" s="200"/>
      <c r="EK249" s="200"/>
      <c r="EL249" s="200"/>
      <c r="EM249" s="200"/>
      <c r="EN249" s="200"/>
      <c r="EO249" s="200"/>
      <c r="EP249" s="200"/>
      <c r="EQ249" s="200"/>
      <c r="ER249" s="200"/>
      <c r="ES249" s="200"/>
      <c r="ET249" s="200"/>
      <c r="EU249" s="200"/>
      <c r="EV249" s="200"/>
      <c r="EW249" s="200"/>
      <c r="FQ249" s="200"/>
      <c r="FR249" s="200"/>
      <c r="FS249" s="200"/>
      <c r="FT249" s="200"/>
      <c r="FU249" s="200"/>
      <c r="FV249" s="200"/>
      <c r="FW249" s="200"/>
      <c r="FX249" s="200"/>
      <c r="FY249" s="200"/>
      <c r="FZ249" s="200"/>
      <c r="GA249" s="200"/>
      <c r="GB249" s="200"/>
      <c r="GC249" s="200"/>
      <c r="GD249" s="200"/>
      <c r="GE249" s="200"/>
      <c r="GF249" s="200"/>
      <c r="GG249" s="200"/>
      <c r="GH249" s="200"/>
      <c r="GI249" s="200"/>
      <c r="GJ249" s="200"/>
      <c r="GK249" s="200"/>
      <c r="GL249" s="200"/>
      <c r="GM249" s="200"/>
      <c r="GN249" s="200"/>
      <c r="GO249" s="200"/>
      <c r="GP249" s="200"/>
      <c r="GQ249" s="200"/>
      <c r="GR249" s="200"/>
      <c r="GS249" s="200"/>
      <c r="GT249" s="200"/>
      <c r="GU249" s="200"/>
      <c r="GV249" s="200"/>
      <c r="GW249" s="200"/>
      <c r="GX249" s="200"/>
      <c r="GY249" s="200"/>
      <c r="GZ249" s="200"/>
      <c r="HA249" s="200"/>
      <c r="HB249" s="200"/>
      <c r="HC249" s="200"/>
      <c r="HD249" s="200"/>
      <c r="HE249" s="200"/>
      <c r="HF249" s="200"/>
      <c r="HG249" s="200"/>
      <c r="HH249" s="200"/>
      <c r="HI249" s="200"/>
      <c r="HJ249" s="200"/>
      <c r="HK249" s="200"/>
      <c r="HL249" s="200"/>
      <c r="HM249" s="200"/>
      <c r="HN249" s="200"/>
      <c r="HO249" s="200"/>
      <c r="HP249" s="200"/>
      <c r="HQ249" s="200"/>
      <c r="HR249" s="200"/>
      <c r="HS249" s="200"/>
      <c r="HT249" s="200"/>
    </row>
    <row r="250" spans="1:228" s="100" customFormat="1" x14ac:dyDescent="0.15">
      <c r="AQ250" s="373"/>
      <c r="AR250" s="373"/>
      <c r="AS250" s="373"/>
      <c r="AT250" s="373"/>
      <c r="AU250" s="373"/>
      <c r="AV250" s="373"/>
      <c r="AW250" s="373"/>
      <c r="AX250" s="373"/>
      <c r="AY250" s="373"/>
      <c r="AZ250" s="373"/>
      <c r="BA250" s="373"/>
      <c r="BB250" s="273"/>
      <c r="BC250" s="273"/>
      <c r="BD250" s="273"/>
      <c r="BE250" s="273"/>
      <c r="BF250" s="273"/>
      <c r="BG250" s="373"/>
      <c r="BH250" s="373"/>
      <c r="BI250" s="373"/>
      <c r="BJ250" s="373"/>
      <c r="BK250" s="373"/>
      <c r="BL250" s="373"/>
      <c r="BM250" s="373"/>
      <c r="BN250" s="373"/>
      <c r="BO250" s="373"/>
      <c r="BP250" s="373"/>
      <c r="BQ250" s="373"/>
      <c r="BR250" s="373"/>
      <c r="BS250" s="373"/>
      <c r="BT250" s="373"/>
      <c r="BU250" s="373"/>
      <c r="BV250" s="373"/>
      <c r="BW250" s="373"/>
      <c r="BX250" s="373"/>
      <c r="BY250" s="373"/>
      <c r="BZ250" s="373"/>
      <c r="CA250" s="373"/>
      <c r="CB250" s="373"/>
      <c r="CC250" s="373"/>
      <c r="CD250" s="373"/>
      <c r="CE250" s="373"/>
      <c r="CF250" s="373"/>
      <c r="CG250" s="373"/>
      <c r="CH250" s="373"/>
      <c r="CI250" s="373"/>
      <c r="CJ250" s="373"/>
      <c r="CK250" s="373"/>
      <c r="CL250" s="373"/>
      <c r="CM250" s="373"/>
      <c r="CN250" s="373"/>
      <c r="CO250" s="373"/>
      <c r="CP250" s="373"/>
      <c r="CQ250" s="201"/>
      <c r="CR250" s="201"/>
      <c r="CS250" s="201"/>
      <c r="CT250" s="201"/>
      <c r="CU250" s="201"/>
      <c r="CV250" s="201"/>
      <c r="CW250" s="201"/>
      <c r="CX250" s="201"/>
      <c r="CY250" s="201"/>
      <c r="CZ250" s="201"/>
      <c r="DA250" s="201"/>
      <c r="DB250" s="201"/>
      <c r="DC250" s="201"/>
      <c r="DD250" s="201"/>
      <c r="DE250" s="201"/>
      <c r="DF250" s="201"/>
      <c r="DG250" s="201"/>
      <c r="DH250" s="201"/>
      <c r="DI250" s="201"/>
      <c r="DJ250" s="201"/>
      <c r="DK250" s="201"/>
      <c r="DL250" s="201"/>
      <c r="DM250" s="201"/>
      <c r="DN250" s="201"/>
      <c r="DO250" s="201"/>
      <c r="DP250" s="373"/>
      <c r="DQ250" s="373"/>
      <c r="DR250" s="373"/>
      <c r="DS250" s="373"/>
      <c r="DT250" s="373"/>
      <c r="DU250" s="373"/>
      <c r="DV250" s="373"/>
      <c r="DW250" s="373"/>
      <c r="DX250" s="373"/>
      <c r="DY250" s="373"/>
      <c r="DZ250" s="200"/>
      <c r="EA250" s="200"/>
      <c r="EB250" s="200"/>
      <c r="EC250" s="200"/>
      <c r="ED250" s="200"/>
      <c r="EE250" s="200"/>
      <c r="EF250" s="200"/>
      <c r="EG250" s="200"/>
      <c r="EH250" s="200"/>
      <c r="EI250" s="200"/>
      <c r="EJ250" s="200"/>
      <c r="EK250" s="200"/>
      <c r="EL250" s="200"/>
      <c r="EM250" s="200"/>
      <c r="EN250" s="200"/>
      <c r="EO250" s="200"/>
      <c r="EP250" s="200"/>
      <c r="EQ250" s="200"/>
      <c r="ER250" s="200"/>
      <c r="ES250" s="200"/>
      <c r="ET250" s="200"/>
      <c r="EU250" s="200"/>
      <c r="EV250" s="200"/>
      <c r="EW250" s="200"/>
      <c r="FQ250" s="200"/>
      <c r="FR250" s="200"/>
      <c r="FS250" s="200"/>
      <c r="FT250" s="200"/>
      <c r="FU250" s="200"/>
      <c r="FV250" s="200"/>
      <c r="FW250" s="200"/>
      <c r="FX250" s="200"/>
      <c r="FY250" s="200"/>
      <c r="FZ250" s="200"/>
      <c r="GA250" s="200"/>
      <c r="GB250" s="200"/>
      <c r="GC250" s="200"/>
      <c r="GD250" s="200"/>
      <c r="GE250" s="200"/>
      <c r="GF250" s="200"/>
      <c r="GG250" s="200"/>
      <c r="GH250" s="200"/>
      <c r="GI250" s="200"/>
      <c r="GJ250" s="200"/>
      <c r="GK250" s="200"/>
      <c r="GL250" s="200"/>
      <c r="GM250" s="200"/>
      <c r="GN250" s="200"/>
      <c r="GO250" s="200"/>
      <c r="GP250" s="200"/>
      <c r="GQ250" s="200"/>
      <c r="GR250" s="200"/>
      <c r="GS250" s="200"/>
      <c r="GT250" s="200"/>
      <c r="GU250" s="200"/>
      <c r="GV250" s="200"/>
      <c r="GW250" s="200"/>
      <c r="GX250" s="200"/>
      <c r="GY250" s="200"/>
      <c r="GZ250" s="200"/>
      <c r="HA250" s="200"/>
      <c r="HB250" s="200"/>
      <c r="HC250" s="200"/>
      <c r="HD250" s="200"/>
      <c r="HE250" s="200"/>
      <c r="HF250" s="200"/>
      <c r="HG250" s="200"/>
      <c r="HH250" s="200"/>
      <c r="HI250" s="200"/>
      <c r="HJ250" s="200"/>
      <c r="HK250" s="200"/>
      <c r="HL250" s="200"/>
      <c r="HM250" s="200"/>
      <c r="HN250" s="200"/>
      <c r="HO250" s="200"/>
      <c r="HP250" s="200"/>
      <c r="HQ250" s="200"/>
      <c r="HR250" s="200"/>
      <c r="HS250" s="200"/>
      <c r="HT250" s="200"/>
    </row>
    <row r="251" spans="1:228" s="100" customFormat="1" x14ac:dyDescent="0.15">
      <c r="AQ251" s="373"/>
      <c r="AR251" s="373"/>
      <c r="AS251" s="373"/>
      <c r="AT251" s="373"/>
      <c r="AU251" s="373"/>
      <c r="AV251" s="373"/>
      <c r="AW251" s="373"/>
      <c r="AX251" s="373"/>
      <c r="AY251" s="373"/>
      <c r="AZ251" s="373"/>
      <c r="BA251" s="373"/>
      <c r="BB251" s="273"/>
      <c r="BC251" s="273"/>
      <c r="BD251" s="273"/>
      <c r="BE251" s="273"/>
      <c r="BF251" s="273"/>
      <c r="BG251" s="373"/>
      <c r="BH251" s="373"/>
      <c r="BI251" s="373"/>
      <c r="BJ251" s="373"/>
      <c r="BK251" s="373"/>
      <c r="BL251" s="373"/>
      <c r="BM251" s="373"/>
      <c r="BN251" s="373"/>
      <c r="BO251" s="373"/>
      <c r="BP251" s="373"/>
      <c r="BQ251" s="373"/>
      <c r="BR251" s="373"/>
      <c r="BS251" s="373"/>
      <c r="BT251" s="373"/>
      <c r="BU251" s="373"/>
      <c r="BV251" s="373"/>
      <c r="BW251" s="373"/>
      <c r="BX251" s="373"/>
      <c r="BY251" s="373"/>
      <c r="BZ251" s="373"/>
      <c r="CA251" s="373"/>
      <c r="CB251" s="373"/>
      <c r="CC251" s="373"/>
      <c r="CD251" s="373"/>
      <c r="CE251" s="373"/>
      <c r="CF251" s="373"/>
      <c r="CG251" s="373"/>
      <c r="CH251" s="373"/>
      <c r="CI251" s="373"/>
      <c r="CJ251" s="373"/>
      <c r="CK251" s="373"/>
      <c r="CL251" s="373"/>
      <c r="CM251" s="373"/>
      <c r="CN251" s="373"/>
      <c r="CO251" s="373"/>
      <c r="CP251" s="373"/>
      <c r="CQ251" s="201"/>
      <c r="CR251" s="201"/>
      <c r="CS251" s="201"/>
      <c r="CT251" s="201"/>
      <c r="CU251" s="201"/>
      <c r="CV251" s="201"/>
      <c r="CW251" s="201"/>
      <c r="CX251" s="201"/>
      <c r="CY251" s="201"/>
      <c r="CZ251" s="201"/>
      <c r="DA251" s="201"/>
      <c r="DB251" s="201"/>
      <c r="DC251" s="201"/>
      <c r="DD251" s="201"/>
      <c r="DE251" s="201"/>
      <c r="DF251" s="201"/>
      <c r="DG251" s="201"/>
      <c r="DH251" s="201"/>
      <c r="DI251" s="201"/>
      <c r="DJ251" s="201"/>
      <c r="DK251" s="201"/>
      <c r="DL251" s="201"/>
      <c r="DM251" s="201"/>
      <c r="DN251" s="201"/>
      <c r="DO251" s="201"/>
      <c r="DP251" s="373"/>
      <c r="DQ251" s="373"/>
      <c r="DR251" s="373"/>
      <c r="DS251" s="373"/>
      <c r="DT251" s="373"/>
      <c r="DU251" s="373"/>
      <c r="DV251" s="373"/>
      <c r="DW251" s="373"/>
      <c r="DX251" s="373"/>
      <c r="DY251" s="373"/>
      <c r="DZ251" s="200"/>
      <c r="EA251" s="200"/>
      <c r="EB251" s="200"/>
      <c r="EC251" s="200"/>
      <c r="ED251" s="200"/>
      <c r="EE251" s="200"/>
      <c r="EF251" s="200"/>
      <c r="EG251" s="200"/>
      <c r="EH251" s="200"/>
      <c r="EI251" s="200"/>
      <c r="EJ251" s="200"/>
      <c r="EK251" s="200"/>
      <c r="EL251" s="200"/>
      <c r="EM251" s="200"/>
      <c r="EN251" s="200"/>
      <c r="EO251" s="200"/>
      <c r="EP251" s="200"/>
      <c r="EQ251" s="200"/>
      <c r="ER251" s="200"/>
      <c r="ES251" s="200"/>
      <c r="ET251" s="200"/>
      <c r="EU251" s="200"/>
      <c r="EV251" s="200"/>
      <c r="EW251" s="200"/>
      <c r="FQ251" s="200"/>
      <c r="FR251" s="200"/>
      <c r="FS251" s="200"/>
      <c r="FT251" s="200"/>
      <c r="FU251" s="200"/>
      <c r="FV251" s="200"/>
      <c r="FW251" s="200"/>
      <c r="FX251" s="200"/>
      <c r="FY251" s="200"/>
      <c r="FZ251" s="200"/>
      <c r="GA251" s="200"/>
      <c r="GB251" s="200"/>
      <c r="GC251" s="200"/>
      <c r="GD251" s="200"/>
      <c r="GE251" s="200"/>
      <c r="GF251" s="200"/>
      <c r="GG251" s="200"/>
      <c r="GH251" s="200"/>
      <c r="GI251" s="200"/>
      <c r="GJ251" s="200"/>
      <c r="GK251" s="200"/>
      <c r="GL251" s="200"/>
      <c r="GM251" s="200"/>
      <c r="GN251" s="200"/>
      <c r="GO251" s="200"/>
      <c r="GP251" s="200"/>
      <c r="GQ251" s="200"/>
      <c r="GR251" s="200"/>
      <c r="GS251" s="200"/>
      <c r="GT251" s="200"/>
      <c r="GU251" s="200"/>
      <c r="GV251" s="200"/>
      <c r="GW251" s="200"/>
      <c r="GX251" s="200"/>
      <c r="GY251" s="200"/>
      <c r="GZ251" s="200"/>
      <c r="HA251" s="200"/>
      <c r="HB251" s="200"/>
      <c r="HC251" s="200"/>
      <c r="HD251" s="200"/>
      <c r="HE251" s="200"/>
      <c r="HF251" s="200"/>
      <c r="HG251" s="200"/>
      <c r="HH251" s="200"/>
      <c r="HI251" s="200"/>
      <c r="HJ251" s="200"/>
      <c r="HK251" s="200"/>
      <c r="HL251" s="200"/>
      <c r="HM251" s="200"/>
      <c r="HN251" s="200"/>
      <c r="HO251" s="200"/>
      <c r="HP251" s="200"/>
      <c r="HQ251" s="200"/>
      <c r="HR251" s="200"/>
      <c r="HS251" s="200"/>
      <c r="HT251" s="200"/>
    </row>
    <row r="252" spans="1:228" s="100" customFormat="1" x14ac:dyDescent="0.15">
      <c r="AQ252" s="373"/>
      <c r="AR252" s="373"/>
      <c r="AS252" s="373"/>
      <c r="AT252" s="373"/>
      <c r="AU252" s="373"/>
      <c r="AV252" s="373"/>
      <c r="AW252" s="373"/>
      <c r="AX252" s="373"/>
      <c r="AY252" s="373"/>
      <c r="AZ252" s="373"/>
      <c r="BA252" s="373"/>
      <c r="BB252" s="273"/>
      <c r="BC252" s="273"/>
      <c r="BD252" s="273"/>
      <c r="BE252" s="273"/>
      <c r="BF252" s="273"/>
      <c r="BG252" s="373"/>
      <c r="BH252" s="373"/>
      <c r="BI252" s="373"/>
      <c r="BJ252" s="373"/>
      <c r="BK252" s="373"/>
      <c r="BL252" s="373"/>
      <c r="BM252" s="373"/>
      <c r="BN252" s="373"/>
      <c r="BO252" s="373"/>
      <c r="BP252" s="373"/>
      <c r="BQ252" s="373"/>
      <c r="BR252" s="373"/>
      <c r="BS252" s="373"/>
      <c r="BT252" s="373"/>
      <c r="BU252" s="373"/>
      <c r="BV252" s="373"/>
      <c r="BW252" s="373"/>
      <c r="BX252" s="373"/>
      <c r="BY252" s="373"/>
      <c r="BZ252" s="373"/>
      <c r="CA252" s="373"/>
      <c r="CB252" s="373"/>
      <c r="CC252" s="373"/>
      <c r="CD252" s="373"/>
      <c r="CE252" s="373"/>
      <c r="CF252" s="373"/>
      <c r="CG252" s="373"/>
      <c r="CH252" s="373"/>
      <c r="CI252" s="373"/>
      <c r="CJ252" s="373"/>
      <c r="CK252" s="373"/>
      <c r="CL252" s="373"/>
      <c r="CM252" s="373"/>
      <c r="CN252" s="373"/>
      <c r="CO252" s="373"/>
      <c r="CP252" s="373"/>
      <c r="CQ252" s="201"/>
      <c r="CR252" s="201"/>
      <c r="CS252" s="201"/>
      <c r="CT252" s="201"/>
      <c r="CU252" s="201"/>
      <c r="CV252" s="201"/>
      <c r="CW252" s="201"/>
      <c r="CX252" s="201"/>
      <c r="CY252" s="201"/>
      <c r="CZ252" s="201"/>
      <c r="DA252" s="201"/>
      <c r="DB252" s="201"/>
      <c r="DC252" s="201"/>
      <c r="DD252" s="201"/>
      <c r="DE252" s="201"/>
      <c r="DF252" s="201"/>
      <c r="DG252" s="201"/>
      <c r="DH252" s="201"/>
      <c r="DI252" s="201"/>
      <c r="DJ252" s="201"/>
      <c r="DK252" s="201"/>
      <c r="DL252" s="201"/>
      <c r="DM252" s="201"/>
      <c r="DN252" s="201"/>
      <c r="DO252" s="201"/>
      <c r="DP252" s="373"/>
      <c r="DQ252" s="373"/>
      <c r="DR252" s="373"/>
      <c r="DS252" s="373"/>
      <c r="DT252" s="373"/>
      <c r="DU252" s="373"/>
      <c r="DV252" s="373"/>
      <c r="DW252" s="373"/>
      <c r="DX252" s="373"/>
      <c r="DY252" s="373"/>
      <c r="DZ252" s="200"/>
      <c r="EA252" s="200"/>
      <c r="EB252" s="200"/>
      <c r="EC252" s="200"/>
      <c r="ED252" s="200"/>
      <c r="EE252" s="200"/>
      <c r="EF252" s="200"/>
      <c r="EG252" s="200"/>
      <c r="EH252" s="200"/>
      <c r="EI252" s="200"/>
      <c r="EJ252" s="200"/>
      <c r="EK252" s="200"/>
      <c r="EL252" s="200"/>
      <c r="EM252" s="200"/>
      <c r="EN252" s="200"/>
      <c r="EO252" s="200"/>
      <c r="EP252" s="200"/>
      <c r="EQ252" s="200"/>
      <c r="ER252" s="200"/>
      <c r="ES252" s="200"/>
      <c r="ET252" s="200"/>
      <c r="EU252" s="200"/>
      <c r="EV252" s="200"/>
      <c r="EW252" s="200"/>
      <c r="FQ252" s="200"/>
      <c r="FR252" s="200"/>
      <c r="FS252" s="200"/>
      <c r="FT252" s="200"/>
      <c r="FU252" s="200"/>
      <c r="FV252" s="200"/>
      <c r="FW252" s="200"/>
      <c r="FX252" s="200"/>
      <c r="FY252" s="200"/>
      <c r="FZ252" s="200"/>
      <c r="GA252" s="200"/>
      <c r="GB252" s="200"/>
      <c r="GC252" s="200"/>
      <c r="GD252" s="200"/>
      <c r="GE252" s="200"/>
      <c r="GF252" s="200"/>
      <c r="GG252" s="200"/>
      <c r="GH252" s="200"/>
      <c r="GI252" s="200"/>
      <c r="GJ252" s="200"/>
      <c r="GK252" s="200"/>
      <c r="GL252" s="200"/>
      <c r="GM252" s="200"/>
      <c r="GN252" s="200"/>
      <c r="GO252" s="200"/>
      <c r="GP252" s="200"/>
      <c r="GQ252" s="200"/>
      <c r="GR252" s="200"/>
      <c r="GS252" s="200"/>
      <c r="GT252" s="200"/>
      <c r="GU252" s="200"/>
      <c r="GV252" s="200"/>
      <c r="GW252" s="200"/>
      <c r="GX252" s="200"/>
      <c r="GY252" s="200"/>
      <c r="GZ252" s="200"/>
      <c r="HA252" s="200"/>
      <c r="HB252" s="200"/>
      <c r="HC252" s="200"/>
      <c r="HD252" s="200"/>
      <c r="HE252" s="200"/>
      <c r="HF252" s="200"/>
      <c r="HG252" s="200"/>
      <c r="HH252" s="200"/>
      <c r="HI252" s="200"/>
      <c r="HJ252" s="200"/>
      <c r="HK252" s="200"/>
      <c r="HL252" s="200"/>
      <c r="HM252" s="200"/>
      <c r="HN252" s="200"/>
      <c r="HO252" s="200"/>
      <c r="HP252" s="200"/>
      <c r="HQ252" s="200"/>
      <c r="HR252" s="200"/>
      <c r="HS252" s="200"/>
      <c r="HT252" s="200"/>
    </row>
    <row r="253" spans="1:228" s="100" customFormat="1" x14ac:dyDescent="0.15">
      <c r="AQ253" s="373"/>
      <c r="AR253" s="373"/>
      <c r="AS253" s="373"/>
      <c r="AT253" s="373"/>
      <c r="AU253" s="373"/>
      <c r="AV253" s="373"/>
      <c r="AW253" s="373"/>
      <c r="AX253" s="373"/>
      <c r="AY253" s="373"/>
      <c r="AZ253" s="373"/>
      <c r="BA253" s="373"/>
      <c r="BB253" s="273"/>
      <c r="BC253" s="273"/>
      <c r="BD253" s="273"/>
      <c r="BE253" s="273"/>
      <c r="BF253" s="273"/>
      <c r="BG253" s="373"/>
      <c r="BH253" s="373"/>
      <c r="BI253" s="373"/>
      <c r="BJ253" s="373"/>
      <c r="BK253" s="373"/>
      <c r="BL253" s="373"/>
      <c r="BM253" s="373"/>
      <c r="BN253" s="373"/>
      <c r="BO253" s="373"/>
      <c r="BP253" s="373"/>
      <c r="BQ253" s="373"/>
      <c r="BR253" s="373"/>
      <c r="BS253" s="373"/>
      <c r="BT253" s="373"/>
      <c r="BU253" s="373"/>
      <c r="BV253" s="373"/>
      <c r="BW253" s="373"/>
      <c r="BX253" s="373"/>
      <c r="BY253" s="373"/>
      <c r="BZ253" s="373"/>
      <c r="CA253" s="373"/>
      <c r="CB253" s="373"/>
      <c r="CC253" s="373"/>
      <c r="CD253" s="373"/>
      <c r="CE253" s="373"/>
      <c r="CF253" s="373"/>
      <c r="CG253" s="373"/>
      <c r="CH253" s="373"/>
      <c r="CI253" s="373"/>
      <c r="CJ253" s="373"/>
      <c r="CK253" s="373"/>
      <c r="CL253" s="373"/>
      <c r="CM253" s="373"/>
      <c r="CN253" s="373"/>
      <c r="CO253" s="373"/>
      <c r="CP253" s="373"/>
      <c r="CQ253" s="201"/>
      <c r="CR253" s="201"/>
      <c r="CS253" s="201"/>
      <c r="CT253" s="201"/>
      <c r="CU253" s="201"/>
      <c r="CV253" s="201"/>
      <c r="CW253" s="201"/>
      <c r="CX253" s="201"/>
      <c r="CY253" s="201"/>
      <c r="CZ253" s="201"/>
      <c r="DA253" s="201"/>
      <c r="DB253" s="201"/>
      <c r="DC253" s="201"/>
      <c r="DD253" s="201"/>
      <c r="DE253" s="201"/>
      <c r="DF253" s="201"/>
      <c r="DG253" s="201"/>
      <c r="DH253" s="201"/>
      <c r="DI253" s="201"/>
      <c r="DJ253" s="201"/>
      <c r="DK253" s="201"/>
      <c r="DL253" s="201"/>
      <c r="DM253" s="201"/>
      <c r="DN253" s="201"/>
      <c r="DO253" s="201"/>
      <c r="DP253" s="373"/>
      <c r="DQ253" s="373"/>
      <c r="DR253" s="373"/>
      <c r="DS253" s="373"/>
      <c r="DT253" s="373"/>
      <c r="DU253" s="373"/>
      <c r="DV253" s="373"/>
      <c r="DW253" s="373"/>
      <c r="DX253" s="373"/>
      <c r="DY253" s="373"/>
      <c r="DZ253" s="200"/>
      <c r="EA253" s="200"/>
      <c r="EB253" s="200"/>
      <c r="EC253" s="200"/>
      <c r="ED253" s="200"/>
      <c r="EE253" s="200"/>
      <c r="EF253" s="200"/>
      <c r="EG253" s="200"/>
      <c r="EH253" s="200"/>
      <c r="EI253" s="200"/>
      <c r="EJ253" s="200"/>
      <c r="EK253" s="200"/>
      <c r="EL253" s="200"/>
      <c r="EM253" s="200"/>
      <c r="EN253" s="200"/>
      <c r="EO253" s="200"/>
      <c r="EP253" s="200"/>
      <c r="EQ253" s="200"/>
      <c r="ER253" s="200"/>
      <c r="ES253" s="200"/>
      <c r="ET253" s="200"/>
      <c r="EU253" s="200"/>
      <c r="EV253" s="200"/>
      <c r="EW253" s="200"/>
      <c r="FQ253" s="200"/>
      <c r="FR253" s="200"/>
      <c r="FS253" s="200"/>
      <c r="FT253" s="200"/>
      <c r="FU253" s="200"/>
      <c r="FV253" s="200"/>
      <c r="FW253" s="200"/>
      <c r="FX253" s="200"/>
      <c r="FY253" s="200"/>
      <c r="FZ253" s="200"/>
      <c r="GA253" s="200"/>
      <c r="GB253" s="200"/>
      <c r="GC253" s="200"/>
      <c r="GD253" s="200"/>
      <c r="GE253" s="200"/>
      <c r="GF253" s="200"/>
      <c r="GG253" s="200"/>
      <c r="GH253" s="200"/>
      <c r="GI253" s="200"/>
      <c r="GJ253" s="200"/>
      <c r="GK253" s="200"/>
      <c r="GL253" s="200"/>
      <c r="GM253" s="200"/>
      <c r="GN253" s="200"/>
      <c r="GO253" s="200"/>
      <c r="GP253" s="200"/>
      <c r="GQ253" s="200"/>
      <c r="GR253" s="200"/>
      <c r="GS253" s="200"/>
      <c r="GT253" s="200"/>
      <c r="GU253" s="200"/>
      <c r="GV253" s="200"/>
      <c r="GW253" s="200"/>
      <c r="GX253" s="200"/>
      <c r="GY253" s="200"/>
      <c r="GZ253" s="200"/>
      <c r="HA253" s="200"/>
      <c r="HB253" s="200"/>
      <c r="HC253" s="200"/>
      <c r="HD253" s="200"/>
      <c r="HE253" s="200"/>
      <c r="HF253" s="200"/>
      <c r="HG253" s="200"/>
      <c r="HH253" s="200"/>
      <c r="HI253" s="200"/>
      <c r="HJ253" s="200"/>
      <c r="HK253" s="200"/>
      <c r="HL253" s="200"/>
      <c r="HM253" s="200"/>
      <c r="HN253" s="200"/>
      <c r="HO253" s="200"/>
      <c r="HP253" s="200"/>
      <c r="HQ253" s="200"/>
      <c r="HR253" s="200"/>
      <c r="HS253" s="200"/>
      <c r="HT253" s="200"/>
    </row>
    <row r="254" spans="1:228" s="100" customFormat="1" x14ac:dyDescent="0.15">
      <c r="AQ254" s="373"/>
      <c r="AR254" s="373"/>
      <c r="AS254" s="373"/>
      <c r="AT254" s="373"/>
      <c r="AU254" s="373"/>
      <c r="AV254" s="373"/>
      <c r="AW254" s="373"/>
      <c r="AX254" s="373"/>
      <c r="AY254" s="373"/>
      <c r="AZ254" s="373"/>
      <c r="BA254" s="373"/>
      <c r="BB254" s="273"/>
      <c r="BC254" s="273"/>
      <c r="BD254" s="273"/>
      <c r="BE254" s="273"/>
      <c r="BF254" s="273"/>
      <c r="BG254" s="373"/>
      <c r="BH254" s="373"/>
      <c r="BI254" s="373"/>
      <c r="BJ254" s="373"/>
      <c r="BK254" s="373"/>
      <c r="BL254" s="373"/>
      <c r="BM254" s="373"/>
      <c r="BN254" s="373"/>
      <c r="BO254" s="373"/>
      <c r="BP254" s="373"/>
      <c r="BQ254" s="373"/>
      <c r="BR254" s="373"/>
      <c r="BS254" s="373"/>
      <c r="BT254" s="373"/>
      <c r="BU254" s="373"/>
      <c r="BV254" s="373"/>
      <c r="BW254" s="373"/>
      <c r="BX254" s="373"/>
      <c r="BY254" s="373"/>
      <c r="BZ254" s="373"/>
      <c r="CA254" s="373"/>
      <c r="CB254" s="373"/>
      <c r="CC254" s="373"/>
      <c r="CD254" s="373"/>
      <c r="CE254" s="373"/>
      <c r="CF254" s="373"/>
      <c r="CG254" s="373"/>
      <c r="CH254" s="373"/>
      <c r="CI254" s="373"/>
      <c r="CJ254" s="373"/>
      <c r="CK254" s="373"/>
      <c r="CL254" s="373"/>
      <c r="CM254" s="373"/>
      <c r="CN254" s="373"/>
      <c r="CO254" s="373"/>
      <c r="CP254" s="373"/>
      <c r="CQ254" s="201"/>
      <c r="CR254" s="201"/>
      <c r="CS254" s="201"/>
      <c r="CT254" s="201"/>
      <c r="CU254" s="201"/>
      <c r="CV254" s="201"/>
      <c r="CW254" s="201"/>
      <c r="CX254" s="201"/>
      <c r="CY254" s="201"/>
      <c r="CZ254" s="201"/>
      <c r="DA254" s="201"/>
      <c r="DB254" s="201"/>
      <c r="DC254" s="201"/>
      <c r="DD254" s="201"/>
      <c r="DE254" s="201"/>
      <c r="DF254" s="201"/>
      <c r="DG254" s="201"/>
      <c r="DH254" s="201"/>
      <c r="DI254" s="201"/>
      <c r="DJ254" s="201"/>
      <c r="DK254" s="201"/>
      <c r="DL254" s="201"/>
      <c r="DM254" s="201"/>
      <c r="DN254" s="201"/>
      <c r="DO254" s="201"/>
      <c r="DP254" s="373"/>
      <c r="DQ254" s="373"/>
      <c r="DR254" s="373"/>
      <c r="DS254" s="373"/>
      <c r="DT254" s="373"/>
      <c r="DU254" s="373"/>
      <c r="DV254" s="373"/>
      <c r="DW254" s="373"/>
      <c r="DX254" s="373"/>
      <c r="DY254" s="373"/>
      <c r="DZ254" s="200"/>
      <c r="EA254" s="200"/>
      <c r="EB254" s="200"/>
      <c r="EC254" s="200"/>
      <c r="ED254" s="200"/>
      <c r="EE254" s="200"/>
      <c r="EF254" s="200"/>
      <c r="EG254" s="200"/>
      <c r="EH254" s="200"/>
      <c r="EI254" s="200"/>
      <c r="EJ254" s="200"/>
      <c r="EK254" s="200"/>
      <c r="EL254" s="200"/>
      <c r="EM254" s="200"/>
      <c r="EN254" s="200"/>
      <c r="EO254" s="200"/>
      <c r="EP254" s="200"/>
      <c r="EQ254" s="200"/>
      <c r="ER254" s="200"/>
      <c r="ES254" s="200"/>
      <c r="ET254" s="200"/>
      <c r="EU254" s="200"/>
      <c r="EV254" s="200"/>
      <c r="EW254" s="200"/>
      <c r="FQ254" s="200"/>
      <c r="FR254" s="200"/>
      <c r="FS254" s="200"/>
      <c r="FT254" s="200"/>
      <c r="FU254" s="200"/>
      <c r="FV254" s="200"/>
      <c r="FW254" s="200"/>
      <c r="FX254" s="200"/>
      <c r="FY254" s="200"/>
      <c r="FZ254" s="200"/>
      <c r="GA254" s="200"/>
      <c r="GB254" s="200"/>
      <c r="GC254" s="200"/>
      <c r="GD254" s="200"/>
      <c r="GE254" s="200"/>
      <c r="GF254" s="200"/>
      <c r="GG254" s="200"/>
      <c r="GH254" s="200"/>
      <c r="GI254" s="200"/>
      <c r="GJ254" s="200"/>
      <c r="GK254" s="200"/>
      <c r="GL254" s="200"/>
      <c r="GM254" s="200"/>
      <c r="GN254" s="200"/>
      <c r="GO254" s="200"/>
      <c r="GP254" s="200"/>
      <c r="GQ254" s="200"/>
      <c r="GR254" s="200"/>
      <c r="GS254" s="200"/>
      <c r="GT254" s="200"/>
      <c r="GU254" s="200"/>
      <c r="GV254" s="200"/>
      <c r="GW254" s="200"/>
      <c r="GX254" s="200"/>
      <c r="GY254" s="200"/>
      <c r="GZ254" s="200"/>
      <c r="HA254" s="200"/>
      <c r="HB254" s="200"/>
      <c r="HC254" s="200"/>
      <c r="HD254" s="200"/>
      <c r="HE254" s="200"/>
      <c r="HF254" s="200"/>
      <c r="HG254" s="200"/>
      <c r="HH254" s="200"/>
      <c r="HI254" s="200"/>
      <c r="HJ254" s="200"/>
      <c r="HK254" s="200"/>
      <c r="HL254" s="200"/>
      <c r="HM254" s="200"/>
      <c r="HN254" s="200"/>
      <c r="HO254" s="200"/>
      <c r="HP254" s="200"/>
      <c r="HQ254" s="200"/>
      <c r="HR254" s="200"/>
      <c r="HS254" s="200"/>
      <c r="HT254" s="200"/>
    </row>
    <row r="255" spans="1:228" x14ac:dyDescent="0.1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8" x14ac:dyDescent="0.1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1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1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15">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row r="260" spans="1:42" x14ac:dyDescent="0.15">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row>
    <row r="261" spans="1:42" x14ac:dyDescent="0.15">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row>
    <row r="262" spans="1:42" x14ac:dyDescent="0.15">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row>
    <row r="263" spans="1:42" x14ac:dyDescent="0.15">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row>
    <row r="264" spans="1:42" x14ac:dyDescent="0.15">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row>
  </sheetData>
  <sheetProtection algorithmName="SHA-512" hashValue="xdK0tWNFNKheEHR2e3EJ/j0bV8Rq1boGHaosqfMNFeyjN0EY+5M2m5XZL8xZeIrAVuIBBCTibhl+rgyLsU2tEg==" saltValue="3c+Ur17DMTELtv0qLs6DHg==" spinCount="100000" sheet="1" objects="1" selectLockedCells="1"/>
  <mergeCells count="189">
    <mergeCell ref="C60:I60"/>
    <mergeCell ref="C61:I61"/>
    <mergeCell ref="C59:I59"/>
    <mergeCell ref="C55:I55"/>
    <mergeCell ref="AJ16:AO16"/>
    <mergeCell ref="C16:I16"/>
    <mergeCell ref="AJ15:AO15"/>
    <mergeCell ref="AJ39:AO39"/>
    <mergeCell ref="AJ21:AO21"/>
    <mergeCell ref="S1:X1"/>
    <mergeCell ref="Y1:AA1"/>
    <mergeCell ref="AC1:AJ2"/>
    <mergeCell ref="AK1:AL2"/>
    <mergeCell ref="C51:I51"/>
    <mergeCell ref="C53:I53"/>
    <mergeCell ref="C52:I52"/>
    <mergeCell ref="W2:AB2"/>
    <mergeCell ref="B2:D2"/>
    <mergeCell ref="K2:M2"/>
    <mergeCell ref="C50:I50"/>
    <mergeCell ref="AJ18:AO19"/>
    <mergeCell ref="AJ34:AO34"/>
    <mergeCell ref="C49:I49"/>
    <mergeCell ref="C47:I47"/>
    <mergeCell ref="AJ42:AO42"/>
    <mergeCell ref="AJ40:AO40"/>
    <mergeCell ref="T2:V2"/>
    <mergeCell ref="E2:J2"/>
    <mergeCell ref="N2:S2"/>
    <mergeCell ref="AJ13:AO13"/>
    <mergeCell ref="AJ17:AO17"/>
    <mergeCell ref="R6:Y6"/>
    <mergeCell ref="AJ12:AO12"/>
    <mergeCell ref="AP69:AP70"/>
    <mergeCell ref="AJ59:AO59"/>
    <mergeCell ref="AJ67:AO67"/>
    <mergeCell ref="AJ54:AO54"/>
    <mergeCell ref="AJ55:AO55"/>
    <mergeCell ref="AJ56:AO56"/>
    <mergeCell ref="AJ58:AO58"/>
    <mergeCell ref="AJ64:AO64"/>
    <mergeCell ref="AJ60:AO60"/>
    <mergeCell ref="AJ63:AO63"/>
    <mergeCell ref="AJ65:AO65"/>
    <mergeCell ref="AJ22:AO22"/>
    <mergeCell ref="AJ20:AO20"/>
    <mergeCell ref="AJ62:AO62"/>
    <mergeCell ref="AJ57:AO57"/>
    <mergeCell ref="AJ43:AO43"/>
    <mergeCell ref="AJ61:AO61"/>
    <mergeCell ref="AJ41:AO41"/>
    <mergeCell ref="AJ33:AO33"/>
    <mergeCell ref="AJ35:AO35"/>
    <mergeCell ref="AJ36:AO36"/>
    <mergeCell ref="AJ38:AO38"/>
    <mergeCell ref="AJ23:AO31"/>
    <mergeCell ref="AJ37:AO37"/>
    <mergeCell ref="AJ32:AO32"/>
    <mergeCell ref="AJ44:AO44"/>
    <mergeCell ref="B8:I8"/>
    <mergeCell ref="B9:F11"/>
    <mergeCell ref="B6:E6"/>
    <mergeCell ref="B12:I12"/>
    <mergeCell ref="C14:I14"/>
    <mergeCell ref="C13:I13"/>
    <mergeCell ref="J20:J21"/>
    <mergeCell ref="AO6:AP6"/>
    <mergeCell ref="AJ8:AO8"/>
    <mergeCell ref="AJ11:AO11"/>
    <mergeCell ref="AK6:AN6"/>
    <mergeCell ref="AP9:AP11"/>
    <mergeCell ref="AJ9:AO9"/>
    <mergeCell ref="AJ10:AO10"/>
    <mergeCell ref="Z6:AI6"/>
    <mergeCell ref="F6:Q6"/>
    <mergeCell ref="AP13:AP15"/>
    <mergeCell ref="AJ14:AO14"/>
    <mergeCell ref="AI9:AI11"/>
    <mergeCell ref="G9:G11"/>
    <mergeCell ref="H9:I11"/>
    <mergeCell ref="J9:J11"/>
    <mergeCell ref="AI20:AI21"/>
    <mergeCell ref="F21:I21"/>
    <mergeCell ref="AI29:AI31"/>
    <mergeCell ref="AI23:AI24"/>
    <mergeCell ref="J23:J24"/>
    <mergeCell ref="J25:J26"/>
    <mergeCell ref="AI25:AI26"/>
    <mergeCell ref="C25:I25"/>
    <mergeCell ref="C18:I18"/>
    <mergeCell ref="C23:I23"/>
    <mergeCell ref="C22:I22"/>
    <mergeCell ref="C20:E21"/>
    <mergeCell ref="C24:I24"/>
    <mergeCell ref="F20:I20"/>
    <mergeCell ref="C19:I19"/>
    <mergeCell ref="C26:I26"/>
    <mergeCell ref="C27:I27"/>
    <mergeCell ref="C15:I15"/>
    <mergeCell ref="B32:B33"/>
    <mergeCell ref="J32:J33"/>
    <mergeCell ref="AI32:AI33"/>
    <mergeCell ref="C28:I28"/>
    <mergeCell ref="C29:I29"/>
    <mergeCell ref="C32:I32"/>
    <mergeCell ref="C33:I33"/>
    <mergeCell ref="C31:I31"/>
    <mergeCell ref="C30:I30"/>
    <mergeCell ref="J27:J28"/>
    <mergeCell ref="AI27:AI28"/>
    <mergeCell ref="J29:J31"/>
    <mergeCell ref="B13:B31"/>
    <mergeCell ref="B34:B77"/>
    <mergeCell ref="C34:I34"/>
    <mergeCell ref="C40:I40"/>
    <mergeCell ref="C41:I41"/>
    <mergeCell ref="C69:I69"/>
    <mergeCell ref="C46:I46"/>
    <mergeCell ref="C45:I45"/>
    <mergeCell ref="C43:I43"/>
    <mergeCell ref="C36:I36"/>
    <mergeCell ref="C37:I37"/>
    <mergeCell ref="C35:I35"/>
    <mergeCell ref="C68:I68"/>
    <mergeCell ref="C71:I71"/>
    <mergeCell ref="C77:I77"/>
    <mergeCell ref="C44:I44"/>
    <mergeCell ref="F76:I76"/>
    <mergeCell ref="C38:I38"/>
    <mergeCell ref="C42:I42"/>
    <mergeCell ref="C39:I39"/>
    <mergeCell ref="C65:I65"/>
    <mergeCell ref="C63:I63"/>
    <mergeCell ref="C64:I64"/>
    <mergeCell ref="C58:I58"/>
    <mergeCell ref="C48:I48"/>
    <mergeCell ref="J48:J52"/>
    <mergeCell ref="AI48:AI52"/>
    <mergeCell ref="C70:I70"/>
    <mergeCell ref="C67:I67"/>
    <mergeCell ref="C66:I66"/>
    <mergeCell ref="C74:I74"/>
    <mergeCell ref="AJ46:AO46"/>
    <mergeCell ref="AJ52:AO52"/>
    <mergeCell ref="AJ50:AO50"/>
    <mergeCell ref="AJ48:AO48"/>
    <mergeCell ref="AJ49:AO49"/>
    <mergeCell ref="J69:J70"/>
    <mergeCell ref="AI69:AI70"/>
    <mergeCell ref="AJ69:AO69"/>
    <mergeCell ref="AJ70:AO70"/>
    <mergeCell ref="AJ68:AO68"/>
    <mergeCell ref="J42:J46"/>
    <mergeCell ref="AI42:AI46"/>
    <mergeCell ref="C57:I57"/>
    <mergeCell ref="C62:I62"/>
    <mergeCell ref="C54:I54"/>
    <mergeCell ref="C56:I56"/>
    <mergeCell ref="J54:J57"/>
    <mergeCell ref="AI54:AI57"/>
    <mergeCell ref="AJ74:AO74"/>
    <mergeCell ref="AJ77:AO77"/>
    <mergeCell ref="C75:E76"/>
    <mergeCell ref="F75:I75"/>
    <mergeCell ref="J75:J77"/>
    <mergeCell ref="AI75:AI77"/>
    <mergeCell ref="AJ75:AO75"/>
    <mergeCell ref="AJ76:AO76"/>
    <mergeCell ref="AJ66:AO66"/>
    <mergeCell ref="AJ71:AO71"/>
    <mergeCell ref="C72:I72"/>
    <mergeCell ref="J72:J74"/>
    <mergeCell ref="AI72:AI74"/>
    <mergeCell ref="AJ72:AO72"/>
    <mergeCell ref="C73:I73"/>
    <mergeCell ref="AJ73:AO73"/>
    <mergeCell ref="AP82:AP83"/>
    <mergeCell ref="C80:I80"/>
    <mergeCell ref="AJ80:AO80"/>
    <mergeCell ref="C81:I81"/>
    <mergeCell ref="AJ81:AO81"/>
    <mergeCell ref="B78:B81"/>
    <mergeCell ref="J82:J83"/>
    <mergeCell ref="AI82:AI83"/>
    <mergeCell ref="AJ82:AO83"/>
    <mergeCell ref="C78:I78"/>
    <mergeCell ref="AJ78:AO78"/>
    <mergeCell ref="C79:I79"/>
    <mergeCell ref="AJ79:AO79"/>
  </mergeCells>
  <phoneticPr fontId="2"/>
  <conditionalFormatting sqref="C47:I47">
    <cfRule type="expression" dxfId="25" priority="3" stopIfTrue="1">
      <formula>AND($AC$1=$BB$1,$AK$1=$BD$1,$C$44=$BG$44)</formula>
    </cfRule>
    <cfRule type="expression" dxfId="24" priority="33" stopIfTrue="1">
      <formula>AND($AC$1=$BB$1,$AK$1=$BD$1,$C$47=$BG$47)</formula>
    </cfRule>
  </conditionalFormatting>
  <conditionalFormatting sqref="C53:I53">
    <cfRule type="expression" dxfId="23" priority="2" stopIfTrue="1">
      <formula>AND($AC$1=$BB$1,$AK$1=$BD$1,$C$50=$BG$50)</formula>
    </cfRule>
    <cfRule type="expression" dxfId="22" priority="34" stopIfTrue="1">
      <formula>AND($AC$1=$BB$1,$AK$1=$BD$1,$C$53=$BG$53)</formula>
    </cfRule>
  </conditionalFormatting>
  <conditionalFormatting sqref="C65:I65">
    <cfRule type="expression" dxfId="21" priority="4" stopIfTrue="1">
      <formula>AND($AC$1=$BB$1,$AK$1=$BD$1)</formula>
    </cfRule>
  </conditionalFormatting>
  <conditionalFormatting sqref="C58:AH58">
    <cfRule type="expression" dxfId="20" priority="11" stopIfTrue="1">
      <formula>AND($AC$1=$BB$1,$AK$1=$BD$1)</formula>
    </cfRule>
  </conditionalFormatting>
  <conditionalFormatting sqref="F6:Q6">
    <cfRule type="cellIs" dxfId="19" priority="1" stopIfTrue="1" operator="equal">
      <formula>"必須項目に入力漏れがあります"</formula>
    </cfRule>
    <cfRule type="cellIs" dxfId="18" priority="16" stopIfTrue="1" operator="equal">
      <formula>"外部パイロットベースに変更が必要"</formula>
    </cfRule>
  </conditionalFormatting>
  <conditionalFormatting sqref="K8:AH8">
    <cfRule type="cellIs" dxfId="17" priority="35" stopIfTrue="1" operator="equal">
      <formula>"※ 型式エラー有り"</formula>
    </cfRule>
    <cfRule type="cellIs" dxfId="16" priority="36" stopIfTrue="1" operator="between">
      <formula>$BC$8</formula>
      <formula>$BE$8</formula>
    </cfRule>
    <cfRule type="cellIs" dxfId="15" priority="37" stopIfTrue="1" operator="equal">
      <formula>"バルブ選定で要電圧指定"</formula>
    </cfRule>
  </conditionalFormatting>
  <conditionalFormatting sqref="K17:AH17">
    <cfRule type="cellIs" dxfId="14" priority="24" stopIfTrue="1" operator="equal">
      <formula>"X"</formula>
    </cfRule>
    <cfRule type="cellIs" dxfId="13" priority="25" stopIfTrue="1" operator="equal">
      <formula>"必須"</formula>
    </cfRule>
  </conditionalFormatting>
  <conditionalFormatting sqref="K47:AH47 K53:AH53">
    <cfRule type="expression" dxfId="12" priority="32" stopIfTrue="1">
      <formula>AND($AC$1=$BB$1,$AK$1=$BD$1,K47="!!!")</formula>
    </cfRule>
  </conditionalFormatting>
  <conditionalFormatting sqref="K70:AH70">
    <cfRule type="cellIs" dxfId="11" priority="18" stopIfTrue="1" operator="equal">
      <formula>"X"</formula>
    </cfRule>
  </conditionalFormatting>
  <conditionalFormatting sqref="K73:AH73">
    <cfRule type="cellIs" dxfId="10" priority="26" stopIfTrue="1" operator="equal">
      <formula>$BB$84</formula>
    </cfRule>
  </conditionalFormatting>
  <conditionalFormatting sqref="R6:Y6">
    <cfRule type="cellIs" dxfId="9" priority="12" stopIfTrue="1" operator="notEqual">
      <formula>""</formula>
    </cfRule>
  </conditionalFormatting>
  <conditionalFormatting sqref="Y1:AA1">
    <cfRule type="expression" dxfId="8" priority="28" stopIfTrue="1">
      <formula>$S$1&lt;&gt;""</formula>
    </cfRule>
  </conditionalFormatting>
  <conditionalFormatting sqref="AB1">
    <cfRule type="expression" dxfId="7" priority="29" stopIfTrue="1">
      <formula>$S$1&lt;&gt;""</formula>
    </cfRule>
  </conditionalFormatting>
  <conditionalFormatting sqref="AC1:AJ2">
    <cfRule type="expression" dxfId="6" priority="19" stopIfTrue="1">
      <formula>$AK$1=$BD$1</formula>
    </cfRule>
    <cfRule type="expression" dxfId="5" priority="20" stopIfTrue="1">
      <formula>AND(AJ58=BC58,$AK$1=BC1)</formula>
    </cfRule>
  </conditionalFormatting>
  <conditionalFormatting sqref="AK1:AL2">
    <cfRule type="expression" dxfId="4" priority="27" stopIfTrue="1">
      <formula>$AC$1=$BB$1</formula>
    </cfRule>
  </conditionalFormatting>
  <conditionalFormatting sqref="AP40">
    <cfRule type="cellIs" dxfId="3" priority="17" stopIfTrue="1" operator="greaterThan">
      <formula>24</formula>
    </cfRule>
  </conditionalFormatting>
  <dataValidations count="30">
    <dataValidation type="list" allowBlank="1" showInputMessage="1" showErrorMessage="1" sqref="K32:AH32 K66:AH66 K54:AH54 K56:AH5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$BP$47:$BU$47</formula1>
    </dataValidation>
    <dataValidation type="list" allowBlank="1" showInputMessage="1" showErrorMessage="1" sqref="K72:AH72" xr:uid="{00000000-0002-0000-0300-000011000000}">
      <formula1>$BP$26:$CH$26</formula1>
    </dataValidation>
    <dataValidation type="list" allowBlank="1" showInputMessage="1" showErrorMessage="1" sqref="K44:AH44 K46:AH46 K50:AH50 K52:AH52" xr:uid="{00000000-0002-0000-0300-000012000000}">
      <formula1>$BP$31:$BU$31</formula1>
    </dataValidation>
    <dataValidation type="list" allowBlank="1" showInputMessage="1" showErrorMessage="1" sqref="K43:AH43 K49:AH49" xr:uid="{00000000-0002-0000-0300-000013000000}">
      <formula1>$BP$30:$BV$30</formula1>
    </dataValidation>
    <dataValidation type="list" allowBlank="1" showInputMessage="1" showErrorMessage="1" sqref="K20:AH21" xr:uid="{00000000-0002-0000-0300-000014000000}">
      <formula1>$BP$44:$CK$44</formula1>
    </dataValidation>
    <dataValidation type="list" allowBlank="1" showInputMessage="1" showErrorMessage="1" sqref="K16:AH16" xr:uid="{00000000-0002-0000-0300-000015000000}">
      <formula1>$BQ$25:$CA$25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7"/>
  <sheetViews>
    <sheetView showGridLines="0" showRowColHeaders="0" workbookViewId="0">
      <selection activeCell="D2" sqref="D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5.75" style="13" hidden="1" customWidth="1"/>
    <col min="11" max="11" width="32.25" style="13" hidden="1" customWidth="1"/>
    <col min="12" max="12" width="20.875" style="13" hidden="1" customWidth="1"/>
    <col min="13" max="13" width="8.25" style="13" hidden="1" customWidth="1"/>
    <col min="14" max="14" width="9.5" style="13" hidden="1" customWidth="1"/>
    <col min="15" max="15" width="13.875" style="13" hidden="1" customWidth="1"/>
    <col min="16" max="16" width="10.625" style="13" hidden="1" customWidth="1"/>
    <col min="17" max="17" width="2" style="13" hidden="1" customWidth="1"/>
    <col min="18" max="44" width="11.375" style="13" hidden="1" customWidth="1"/>
    <col min="45" max="45" width="10.5" style="13" hidden="1" customWidth="1"/>
    <col min="46" max="68" width="0" style="13" hidden="1" customWidth="1"/>
    <col min="69" max="16384" width="9" style="13"/>
  </cols>
  <sheetData>
    <row r="1" spans="1:44" ht="17.25" customHeight="1" x14ac:dyDescent="0.15">
      <c r="A1" s="71" t="s">
        <v>208</v>
      </c>
      <c r="B1" s="200"/>
      <c r="C1" s="200"/>
      <c r="E1" s="385" t="str">
        <f>"Ver."&amp;※改訂履歴!$F$1</f>
        <v>Ver.1</v>
      </c>
      <c r="F1" s="373"/>
      <c r="K1" s="42" t="s">
        <v>209</v>
      </c>
      <c r="L1" s="42" t="s">
        <v>210</v>
      </c>
      <c r="M1" s="42" t="s">
        <v>644</v>
      </c>
      <c r="N1" s="42" t="s">
        <v>644</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414</v>
      </c>
    </row>
    <row r="2" spans="1:44" ht="20.25" customHeight="1" x14ac:dyDescent="0.15">
      <c r="A2" s="200"/>
      <c r="B2" s="200"/>
      <c r="C2" s="139" t="s">
        <v>211</v>
      </c>
      <c r="D2" s="140"/>
      <c r="E2" s="141" t="s">
        <v>645</v>
      </c>
      <c r="F2" s="373"/>
      <c r="K2" s="13" t="s">
        <v>717</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200"/>
      <c r="B3" s="343" t="str">
        <f>IF(OR(仕様書作成!R6&lt;&gt;"",仕様書作成!Z6&lt;&gt;""),発注情報!F3,"")</f>
        <v/>
      </c>
      <c r="C3" s="13" t="s">
        <v>560</v>
      </c>
      <c r="F3" s="13" t="s">
        <v>770</v>
      </c>
      <c r="G3" s="13" t="str">
        <f>IF(COUNTIF(O3,"*SY51*"),$H$3,IF(COUNTIF(O3,"*SY52*"),$H$4,IF(COUNTIF(O3,"*SY53*"),$H$5,IF(COUNTIF(O3,"*SY54*"),$H$6,IF(COUNTIF(O3,"*SY55*"),$H$7,IF(COUNTIF(O3,"*78*"),$H$12,IF(COUNTIF(O3,"*79*"),$H$13,"")))))))</f>
        <v/>
      </c>
      <c r="H3" s="13" t="s">
        <v>646</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3" t="str">
        <f>IF(COUNTIF(O3,"*同時*"),$H$14,IF(COUNTIF(O3,"*型式*"),$H$14,IF(COUNTIF(O3,"*26*"),$H$11,IF(COUNTIF(O3,"*SY5A*"),$H$8,IF(COUNTIF(O3,"*SY5B*"),$H$9,IF(COUNTIF(O3,"*SY5C*"),$H$10,""))))))</f>
        <v/>
      </c>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row>
    <row r="4" spans="1:44" ht="18" customHeight="1" x14ac:dyDescent="0.15">
      <c r="A4" s="142"/>
      <c r="B4" s="143" t="s">
        <v>212</v>
      </c>
      <c r="C4" s="143" t="s">
        <v>213</v>
      </c>
      <c r="D4" s="142" t="s">
        <v>644</v>
      </c>
      <c r="E4" s="142" t="s">
        <v>214</v>
      </c>
      <c r="G4" s="13" t="str">
        <f t="shared" ref="G4:G26" si="4">IF(COUNTIF(O4,"*SY51*"),$H$3,IF(COUNTIF(O4,"*SY52*"),$H$4,IF(COUNTIF(O4,"*SY53*"),$H$5,IF(COUNTIF(O4,"*SY54*"),$H$6,IF(COUNTIF(O4,"*SY55*"),$H$7,IF(COUNTIF(O4,"*78*"),$H$12,IF(COUNTIF(O4,"*79*"),$H$13,"")))))))</f>
        <v/>
      </c>
      <c r="H4" s="13" t="s">
        <v>647</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3" t="str">
        <f t="shared" ref="P4:P26" si="6">IF(COUNTIF(O4,"*同時*"),$H$14,IF(COUNTIF(O4,"*型式*"),$H$14,IF(COUNTIF(O4,"*26*"),$H$11,IF(COUNTIF(O4,"*SY5A*"),$H$8,IF(COUNTIF(O4,"*SY5B*"),$H$9,IF(COUNTIF(O4,"*SY5C*"),$H$10,""))))))</f>
        <v/>
      </c>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row>
    <row r="5" spans="1:44" ht="18" customHeight="1" x14ac:dyDescent="0.15">
      <c r="A5" s="144">
        <v>1</v>
      </c>
      <c r="B5" s="145" t="str">
        <f>IF(ISERROR(K130)=TRUE,"",IF(OR(K130=$K$119,K130=$K$120,K130=$K$121),"",K130))</f>
        <v>マニホールドベース</v>
      </c>
      <c r="C5" s="146" t="str">
        <f>IF(ISERROR(L130)=TRUE,"",IF(B5="","",L130))</f>
        <v>必須項目に入力漏れがあります</v>
      </c>
      <c r="D5" s="146">
        <f>IF(ISERROR(M130)=TRUE,"",IF(C5="","",M130))</f>
        <v>1</v>
      </c>
      <c r="E5" s="147">
        <f t="shared" ref="E5:E40" si="7">IF(D5="","",D5*$D$2)</f>
        <v>0</v>
      </c>
      <c r="G5" s="13" t="str">
        <f t="shared" si="4"/>
        <v/>
      </c>
      <c r="H5" s="13" t="s">
        <v>648</v>
      </c>
      <c r="J5" s="13">
        <v>3</v>
      </c>
      <c r="K5" s="13" t="str">
        <f t="shared" si="0"/>
        <v/>
      </c>
      <c r="L5" s="13" t="str">
        <f>IF(COUNTIF($O$3:O4,O5)&gt;=1,"",O5)</f>
        <v/>
      </c>
      <c r="M5" s="13" t="str">
        <f t="shared" si="1"/>
        <v/>
      </c>
      <c r="N5" s="13" t="str">
        <f t="shared" si="5"/>
        <v/>
      </c>
      <c r="O5" s="13" t="str">
        <f>仕様書作成!M8</f>
        <v/>
      </c>
      <c r="P5" s="13" t="str">
        <f t="shared" si="6"/>
        <v/>
      </c>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row>
    <row r="6" spans="1:44" ht="18" customHeight="1" x14ac:dyDescent="0.15">
      <c r="A6" s="144">
        <v>2</v>
      </c>
      <c r="B6" s="145" t="str">
        <f t="shared" ref="B6:B40" si="8">IF(ISERROR(K131)=TRUE,"",IF(OR(K131=$K$119,K131=$K$120,K131=$K$121),"",K131))</f>
        <v/>
      </c>
      <c r="C6" s="146" t="str">
        <f t="shared" ref="C6:C40" si="9">IF(ISERROR(L131)=TRUE,"",IF(B6="","","*"&amp;L131))</f>
        <v/>
      </c>
      <c r="D6" s="146" t="str">
        <f t="shared" ref="D6:D40" si="10">IF(ISERROR(M131)=TRUE,"",IF(C6="","",M131))</f>
        <v/>
      </c>
      <c r="E6" s="147" t="str">
        <f t="shared" si="7"/>
        <v/>
      </c>
      <c r="G6" s="13" t="str">
        <f t="shared" si="4"/>
        <v/>
      </c>
      <c r="H6" s="13" t="s">
        <v>649</v>
      </c>
      <c r="J6" s="13">
        <v>4</v>
      </c>
      <c r="K6" s="13" t="str">
        <f t="shared" si="0"/>
        <v/>
      </c>
      <c r="L6" s="13" t="str">
        <f>IF(COUNTIF($O$3:O5,O6)&gt;=1,"",O6)</f>
        <v/>
      </c>
      <c r="M6" s="13" t="str">
        <f t="shared" si="1"/>
        <v/>
      </c>
      <c r="N6" s="13" t="str">
        <f t="shared" si="5"/>
        <v/>
      </c>
      <c r="O6" s="13" t="str">
        <f>仕様書作成!N8</f>
        <v/>
      </c>
      <c r="P6" s="13" t="str">
        <f t="shared" si="6"/>
        <v/>
      </c>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row>
    <row r="7" spans="1:44" ht="18" customHeight="1" x14ac:dyDescent="0.15">
      <c r="A7" s="144">
        <v>3</v>
      </c>
      <c r="B7" s="145" t="str">
        <f t="shared" si="8"/>
        <v/>
      </c>
      <c r="C7" s="146" t="str">
        <f t="shared" si="9"/>
        <v/>
      </c>
      <c r="D7" s="146" t="str">
        <f t="shared" si="10"/>
        <v/>
      </c>
      <c r="E7" s="147" t="str">
        <f t="shared" si="7"/>
        <v/>
      </c>
      <c r="G7" s="13" t="str">
        <f t="shared" si="4"/>
        <v/>
      </c>
      <c r="H7" s="13" t="s">
        <v>650</v>
      </c>
      <c r="J7" s="13">
        <v>5</v>
      </c>
      <c r="K7" s="13" t="str">
        <f t="shared" si="0"/>
        <v/>
      </c>
      <c r="L7" s="13" t="str">
        <f>IF(COUNTIF($O$3:O6,O7)&gt;=1,"",O7)</f>
        <v/>
      </c>
      <c r="M7" s="13" t="str">
        <f t="shared" si="1"/>
        <v/>
      </c>
      <c r="N7" s="13" t="str">
        <f t="shared" si="5"/>
        <v/>
      </c>
      <c r="O7" s="13" t="str">
        <f>仕様書作成!O8</f>
        <v/>
      </c>
      <c r="P7" s="13" t="str">
        <f t="shared" si="6"/>
        <v/>
      </c>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row>
    <row r="8" spans="1:44" ht="18" customHeight="1" x14ac:dyDescent="0.15">
      <c r="A8" s="144">
        <v>4</v>
      </c>
      <c r="B8" s="145" t="str">
        <f t="shared" si="8"/>
        <v/>
      </c>
      <c r="C8" s="146" t="str">
        <f t="shared" si="9"/>
        <v/>
      </c>
      <c r="D8" s="146" t="str">
        <f t="shared" si="10"/>
        <v/>
      </c>
      <c r="E8" s="147" t="str">
        <f t="shared" si="7"/>
        <v/>
      </c>
      <c r="G8" s="13" t="str">
        <f t="shared" si="4"/>
        <v/>
      </c>
      <c r="H8" s="13" t="s">
        <v>651</v>
      </c>
      <c r="J8" s="13">
        <v>6</v>
      </c>
      <c r="K8" s="13" t="str">
        <f t="shared" si="0"/>
        <v/>
      </c>
      <c r="L8" s="13" t="str">
        <f>IF(COUNTIF($O$3:O7,O8)&gt;=1,"",O8)</f>
        <v/>
      </c>
      <c r="M8" s="13" t="str">
        <f t="shared" si="1"/>
        <v/>
      </c>
      <c r="N8" s="13" t="str">
        <f t="shared" si="5"/>
        <v/>
      </c>
      <c r="O8" s="13" t="str">
        <f>仕様書作成!P8</f>
        <v/>
      </c>
      <c r="P8" s="13" t="str">
        <f t="shared" si="6"/>
        <v/>
      </c>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row>
    <row r="9" spans="1:44" ht="18" customHeight="1" x14ac:dyDescent="0.15">
      <c r="A9" s="144">
        <v>5</v>
      </c>
      <c r="B9" s="145" t="str">
        <f t="shared" si="8"/>
        <v/>
      </c>
      <c r="C9" s="146" t="str">
        <f t="shared" si="9"/>
        <v/>
      </c>
      <c r="D9" s="146" t="str">
        <f t="shared" si="10"/>
        <v/>
      </c>
      <c r="E9" s="147" t="str">
        <f t="shared" si="7"/>
        <v/>
      </c>
      <c r="G9" s="13" t="str">
        <f t="shared" si="4"/>
        <v/>
      </c>
      <c r="H9" s="13" t="s">
        <v>652</v>
      </c>
      <c r="J9" s="13">
        <v>7</v>
      </c>
      <c r="K9" s="13" t="str">
        <f t="shared" si="0"/>
        <v/>
      </c>
      <c r="L9" s="13" t="str">
        <f>IF(COUNTIF($O$3:O8,O9)&gt;=1,"",O9)</f>
        <v/>
      </c>
      <c r="M9" s="13" t="str">
        <f t="shared" si="1"/>
        <v/>
      </c>
      <c r="N9" s="13" t="str">
        <f t="shared" si="5"/>
        <v/>
      </c>
      <c r="O9" s="13" t="str">
        <f>仕様書作成!Q8</f>
        <v/>
      </c>
      <c r="P9" s="13" t="str">
        <f t="shared" si="6"/>
        <v/>
      </c>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row>
    <row r="10" spans="1:44" ht="18" customHeight="1" x14ac:dyDescent="0.15">
      <c r="A10" s="144">
        <v>6</v>
      </c>
      <c r="B10" s="145" t="str">
        <f t="shared" si="8"/>
        <v/>
      </c>
      <c r="C10" s="146" t="str">
        <f t="shared" si="9"/>
        <v/>
      </c>
      <c r="D10" s="146" t="str">
        <f t="shared" si="10"/>
        <v/>
      </c>
      <c r="E10" s="147" t="str">
        <f t="shared" si="7"/>
        <v/>
      </c>
      <c r="G10" s="13" t="str">
        <f t="shared" si="4"/>
        <v/>
      </c>
      <c r="H10" s="13" t="s">
        <v>653</v>
      </c>
      <c r="J10" s="13">
        <v>8</v>
      </c>
      <c r="K10" s="13" t="str">
        <f t="shared" si="0"/>
        <v/>
      </c>
      <c r="L10" s="13" t="str">
        <f>IF(COUNTIF($O$3:O9,O10)&gt;=1,"",O10)</f>
        <v/>
      </c>
      <c r="M10" s="13" t="str">
        <f t="shared" si="1"/>
        <v/>
      </c>
      <c r="N10" s="13" t="str">
        <f t="shared" si="5"/>
        <v/>
      </c>
      <c r="O10" s="13" t="str">
        <f>仕様書作成!R8</f>
        <v/>
      </c>
      <c r="P10" s="13" t="str">
        <f t="shared" si="6"/>
        <v/>
      </c>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row>
    <row r="11" spans="1:44" ht="18" customHeight="1" x14ac:dyDescent="0.15">
      <c r="A11" s="144">
        <v>7</v>
      </c>
      <c r="B11" s="145" t="str">
        <f t="shared" si="8"/>
        <v/>
      </c>
      <c r="C11" s="146" t="str">
        <f t="shared" si="9"/>
        <v/>
      </c>
      <c r="D11" s="146" t="str">
        <f t="shared" si="10"/>
        <v/>
      </c>
      <c r="E11" s="147" t="str">
        <f t="shared" si="7"/>
        <v/>
      </c>
      <c r="G11" s="13" t="str">
        <f t="shared" si="4"/>
        <v/>
      </c>
      <c r="H11" s="13" t="s">
        <v>593</v>
      </c>
      <c r="J11" s="13">
        <v>9</v>
      </c>
      <c r="K11" s="13" t="str">
        <f t="shared" si="0"/>
        <v/>
      </c>
      <c r="L11" s="13" t="str">
        <f>IF(COUNTIF($O$3:O10,O11)&gt;=1,"",O11)</f>
        <v/>
      </c>
      <c r="M11" s="13" t="str">
        <f t="shared" si="1"/>
        <v/>
      </c>
      <c r="N11" s="13" t="str">
        <f t="shared" si="5"/>
        <v/>
      </c>
      <c r="O11" s="13" t="str">
        <f>仕様書作成!S8</f>
        <v/>
      </c>
      <c r="P11" s="13" t="str">
        <f t="shared" si="6"/>
        <v/>
      </c>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row>
    <row r="12" spans="1:44" ht="18" customHeight="1" x14ac:dyDescent="0.15">
      <c r="A12" s="144">
        <v>8</v>
      </c>
      <c r="B12" s="145" t="str">
        <f t="shared" si="8"/>
        <v/>
      </c>
      <c r="C12" s="146" t="str">
        <f t="shared" si="9"/>
        <v/>
      </c>
      <c r="D12" s="146" t="str">
        <f t="shared" si="10"/>
        <v/>
      </c>
      <c r="E12" s="147" t="str">
        <f t="shared" si="7"/>
        <v/>
      </c>
      <c r="G12" s="13" t="str">
        <f t="shared" si="4"/>
        <v/>
      </c>
      <c r="H12" s="13" t="s">
        <v>654</v>
      </c>
      <c r="J12" s="13">
        <v>10</v>
      </c>
      <c r="K12" s="13" t="str">
        <f t="shared" si="0"/>
        <v/>
      </c>
      <c r="L12" s="13" t="str">
        <f>IF(COUNTIF($O$3:O11,O12)&gt;=1,"",O12)</f>
        <v/>
      </c>
      <c r="M12" s="13" t="str">
        <f t="shared" si="1"/>
        <v/>
      </c>
      <c r="N12" s="13" t="str">
        <f t="shared" si="5"/>
        <v/>
      </c>
      <c r="O12" s="13" t="str">
        <f>仕様書作成!T8</f>
        <v/>
      </c>
      <c r="P12" s="13" t="str">
        <f t="shared" si="6"/>
        <v/>
      </c>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row>
    <row r="13" spans="1:44" ht="18" customHeight="1" x14ac:dyDescent="0.15">
      <c r="A13" s="144">
        <v>9</v>
      </c>
      <c r="B13" s="145" t="str">
        <f t="shared" si="8"/>
        <v/>
      </c>
      <c r="C13" s="146" t="str">
        <f t="shared" si="9"/>
        <v/>
      </c>
      <c r="D13" s="146" t="str">
        <f t="shared" si="10"/>
        <v/>
      </c>
      <c r="E13" s="147" t="str">
        <f t="shared" si="7"/>
        <v/>
      </c>
      <c r="G13" s="13" t="str">
        <f t="shared" si="4"/>
        <v/>
      </c>
      <c r="H13" s="13" t="s">
        <v>655</v>
      </c>
      <c r="J13" s="13">
        <v>11</v>
      </c>
      <c r="K13" s="13" t="str">
        <f t="shared" si="0"/>
        <v/>
      </c>
      <c r="L13" s="13" t="str">
        <f>IF(COUNTIF($O$3:O12,O13)&gt;=1,"",O13)</f>
        <v/>
      </c>
      <c r="M13" s="13" t="str">
        <f t="shared" si="1"/>
        <v/>
      </c>
      <c r="N13" s="13" t="str">
        <f t="shared" si="5"/>
        <v/>
      </c>
      <c r="O13" s="13" t="str">
        <f>仕様書作成!U8</f>
        <v/>
      </c>
      <c r="P13" s="13" t="str">
        <f t="shared" si="6"/>
        <v/>
      </c>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row>
    <row r="14" spans="1:44" ht="18" customHeight="1" x14ac:dyDescent="0.15">
      <c r="A14" s="144">
        <v>10</v>
      </c>
      <c r="B14" s="145" t="str">
        <f t="shared" si="8"/>
        <v/>
      </c>
      <c r="C14" s="146" t="str">
        <f t="shared" si="9"/>
        <v/>
      </c>
      <c r="D14" s="146" t="str">
        <f t="shared" si="10"/>
        <v/>
      </c>
      <c r="E14" s="147" t="str">
        <f t="shared" si="7"/>
        <v/>
      </c>
      <c r="G14" s="13" t="str">
        <f t="shared" si="4"/>
        <v/>
      </c>
      <c r="H14" s="13" t="s">
        <v>656</v>
      </c>
      <c r="J14" s="13">
        <v>12</v>
      </c>
      <c r="K14" s="13" t="str">
        <f t="shared" si="0"/>
        <v/>
      </c>
      <c r="L14" s="13" t="str">
        <f>IF(COUNTIF($O$3:O13,O14)&gt;=1,"",O14)</f>
        <v/>
      </c>
      <c r="M14" s="13" t="str">
        <f t="shared" si="1"/>
        <v/>
      </c>
      <c r="N14" s="13" t="str">
        <f t="shared" si="5"/>
        <v/>
      </c>
      <c r="O14" s="13" t="str">
        <f>仕様書作成!V8</f>
        <v/>
      </c>
      <c r="P14" s="13" t="str">
        <f t="shared" si="6"/>
        <v/>
      </c>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row>
    <row r="15" spans="1:44" ht="18" customHeight="1" x14ac:dyDescent="0.15">
      <c r="A15" s="144">
        <v>11</v>
      </c>
      <c r="B15" s="145" t="str">
        <f t="shared" si="8"/>
        <v/>
      </c>
      <c r="C15" s="146" t="str">
        <f t="shared" si="9"/>
        <v/>
      </c>
      <c r="D15" s="146" t="str">
        <f t="shared" si="10"/>
        <v/>
      </c>
      <c r="E15" s="147" t="str">
        <f t="shared" si="7"/>
        <v/>
      </c>
      <c r="G15" s="13" t="str">
        <f t="shared" si="4"/>
        <v/>
      </c>
      <c r="J15" s="13">
        <v>13</v>
      </c>
      <c r="K15" s="13" t="str">
        <f t="shared" si="0"/>
        <v/>
      </c>
      <c r="L15" s="13" t="str">
        <f>IF(COUNTIF($O$3:O14,O15)&gt;=1,"",O15)</f>
        <v/>
      </c>
      <c r="M15" s="13" t="str">
        <f t="shared" si="1"/>
        <v/>
      </c>
      <c r="N15" s="13" t="str">
        <f t="shared" si="5"/>
        <v/>
      </c>
      <c r="O15" s="13" t="str">
        <f>仕様書作成!W8</f>
        <v/>
      </c>
      <c r="P15" s="13" t="str">
        <f t="shared" si="6"/>
        <v/>
      </c>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row>
    <row r="16" spans="1:44" ht="18" customHeight="1" x14ac:dyDescent="0.15">
      <c r="A16" s="144">
        <v>12</v>
      </c>
      <c r="B16" s="145" t="str">
        <f t="shared" si="8"/>
        <v/>
      </c>
      <c r="C16" s="146" t="str">
        <f t="shared" si="9"/>
        <v/>
      </c>
      <c r="D16" s="146" t="str">
        <f t="shared" si="10"/>
        <v/>
      </c>
      <c r="E16" s="147" t="str">
        <f t="shared" si="7"/>
        <v/>
      </c>
      <c r="G16" s="13" t="str">
        <f t="shared" si="4"/>
        <v/>
      </c>
      <c r="J16" s="13">
        <v>14</v>
      </c>
      <c r="K16" s="13" t="str">
        <f t="shared" si="0"/>
        <v/>
      </c>
      <c r="L16" s="13" t="str">
        <f>IF(COUNTIF($O$3:O15,O16)&gt;=1,"",O16)</f>
        <v/>
      </c>
      <c r="M16" s="13" t="str">
        <f t="shared" si="1"/>
        <v/>
      </c>
      <c r="N16" s="13" t="str">
        <f t="shared" si="5"/>
        <v/>
      </c>
      <c r="O16" s="13" t="str">
        <f>仕様書作成!X8</f>
        <v/>
      </c>
      <c r="P16" s="13" t="str">
        <f t="shared" si="6"/>
        <v/>
      </c>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row>
    <row r="17" spans="1:45" ht="18" customHeight="1" x14ac:dyDescent="0.15">
      <c r="A17" s="144">
        <v>13</v>
      </c>
      <c r="B17" s="145" t="str">
        <f t="shared" si="8"/>
        <v/>
      </c>
      <c r="C17" s="146" t="str">
        <f t="shared" si="9"/>
        <v/>
      </c>
      <c r="D17" s="146" t="str">
        <f t="shared" si="10"/>
        <v/>
      </c>
      <c r="E17" s="147" t="str">
        <f t="shared" si="7"/>
        <v/>
      </c>
      <c r="G17" s="13" t="str">
        <f t="shared" si="4"/>
        <v/>
      </c>
      <c r="J17" s="13">
        <v>15</v>
      </c>
      <c r="K17" s="13" t="str">
        <f t="shared" si="0"/>
        <v/>
      </c>
      <c r="L17" s="13" t="str">
        <f>IF(COUNTIF($O$3:O16,O17)&gt;=1,"",O17)</f>
        <v/>
      </c>
      <c r="M17" s="13" t="str">
        <f t="shared" si="1"/>
        <v/>
      </c>
      <c r="N17" s="13" t="str">
        <f t="shared" si="5"/>
        <v/>
      </c>
      <c r="O17" s="13" t="str">
        <f>仕様書作成!Y8</f>
        <v/>
      </c>
      <c r="P17" s="13" t="str">
        <f t="shared" si="6"/>
        <v/>
      </c>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row>
    <row r="18" spans="1:45" ht="18" customHeight="1" x14ac:dyDescent="0.15">
      <c r="A18" s="144">
        <v>14</v>
      </c>
      <c r="B18" s="145" t="str">
        <f t="shared" si="8"/>
        <v/>
      </c>
      <c r="C18" s="146" t="str">
        <f t="shared" si="9"/>
        <v/>
      </c>
      <c r="D18" s="146" t="str">
        <f t="shared" si="10"/>
        <v/>
      </c>
      <c r="E18" s="147" t="str">
        <f t="shared" si="7"/>
        <v/>
      </c>
      <c r="G18" s="13" t="str">
        <f t="shared" si="4"/>
        <v/>
      </c>
      <c r="J18" s="13">
        <v>16</v>
      </c>
      <c r="K18" s="13" t="str">
        <f t="shared" si="0"/>
        <v/>
      </c>
      <c r="L18" s="13" t="str">
        <f>IF(COUNTIF($O$3:O17,O18)&gt;=1,"",O18)</f>
        <v/>
      </c>
      <c r="M18" s="13" t="str">
        <f t="shared" si="1"/>
        <v/>
      </c>
      <c r="N18" s="13" t="str">
        <f t="shared" si="5"/>
        <v/>
      </c>
      <c r="O18" s="273" t="str">
        <f>仕様書作成!Z8</f>
        <v/>
      </c>
      <c r="P18" s="13" t="str">
        <f t="shared" si="6"/>
        <v/>
      </c>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2"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5" ht="18" customHeight="1" x14ac:dyDescent="0.15">
      <c r="A19" s="144">
        <v>15</v>
      </c>
      <c r="B19" s="145" t="str">
        <f t="shared" si="8"/>
        <v/>
      </c>
      <c r="C19" s="146" t="str">
        <f t="shared" si="9"/>
        <v/>
      </c>
      <c r="D19" s="146" t="str">
        <f t="shared" si="10"/>
        <v/>
      </c>
      <c r="E19" s="147" t="str">
        <f t="shared" si="7"/>
        <v/>
      </c>
      <c r="G19" s="13" t="str">
        <f t="shared" si="4"/>
        <v/>
      </c>
      <c r="J19" s="13">
        <v>17</v>
      </c>
      <c r="K19" s="13" t="str">
        <f t="shared" si="0"/>
        <v/>
      </c>
      <c r="L19" s="13" t="str">
        <f>IF(COUNTIF($O$3:O18,O19)&gt;=1,"",O19)</f>
        <v/>
      </c>
      <c r="M19" s="13" t="str">
        <f t="shared" si="1"/>
        <v/>
      </c>
      <c r="N19" s="13" t="str">
        <f t="shared" si="5"/>
        <v/>
      </c>
      <c r="O19" s="273" t="str">
        <f>仕様書作成!AA8</f>
        <v/>
      </c>
      <c r="P19" s="13" t="str">
        <f t="shared" si="6"/>
        <v/>
      </c>
      <c r="T19" s="13" t="str">
        <f t="shared" ref="T19:AI32"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row>
    <row r="20" spans="1:45" ht="18" customHeight="1" x14ac:dyDescent="0.15">
      <c r="A20" s="144">
        <v>16</v>
      </c>
      <c r="B20" s="145" t="str">
        <f t="shared" si="8"/>
        <v/>
      </c>
      <c r="C20" s="146" t="str">
        <f t="shared" si="9"/>
        <v/>
      </c>
      <c r="D20" s="146" t="str">
        <f t="shared" si="10"/>
        <v/>
      </c>
      <c r="E20" s="147" t="str">
        <f t="shared" si="7"/>
        <v/>
      </c>
      <c r="G20" s="13" t="str">
        <f t="shared" si="4"/>
        <v/>
      </c>
      <c r="J20" s="13">
        <v>18</v>
      </c>
      <c r="K20" s="13" t="str">
        <f t="shared" si="0"/>
        <v/>
      </c>
      <c r="L20" s="13" t="str">
        <f>IF(COUNTIF($O$3:O19,O20)&gt;=1,"",O20)</f>
        <v/>
      </c>
      <c r="M20" s="13" t="str">
        <f t="shared" si="1"/>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row>
    <row r="21" spans="1:45" ht="18" customHeight="1" x14ac:dyDescent="0.15">
      <c r="A21" s="144">
        <v>17</v>
      </c>
      <c r="B21" s="145" t="str">
        <f t="shared" si="8"/>
        <v/>
      </c>
      <c r="C21" s="146" t="str">
        <f t="shared" si="9"/>
        <v/>
      </c>
      <c r="D21" s="146" t="str">
        <f t="shared" si="10"/>
        <v/>
      </c>
      <c r="E21" s="147" t="str">
        <f t="shared" si="7"/>
        <v/>
      </c>
      <c r="G21" s="13" t="str">
        <f t="shared" si="4"/>
        <v/>
      </c>
      <c r="J21" s="13">
        <v>19</v>
      </c>
      <c r="K21" s="13" t="str">
        <f t="shared" si="0"/>
        <v/>
      </c>
      <c r="L21" s="13" t="str">
        <f>IF(COUNTIF($O$3:O20,O21)&gt;=1,"",O21)</f>
        <v/>
      </c>
      <c r="M21" s="13" t="str">
        <f t="shared" si="1"/>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row>
    <row r="22" spans="1:45" ht="18" customHeight="1" x14ac:dyDescent="0.15">
      <c r="A22" s="144">
        <v>18</v>
      </c>
      <c r="B22" s="145" t="str">
        <f t="shared" si="8"/>
        <v/>
      </c>
      <c r="C22" s="146" t="str">
        <f t="shared" si="9"/>
        <v/>
      </c>
      <c r="D22" s="146" t="str">
        <f t="shared" si="10"/>
        <v/>
      </c>
      <c r="E22" s="147" t="str">
        <f t="shared" si="7"/>
        <v/>
      </c>
      <c r="G22" s="13" t="str">
        <f t="shared" si="4"/>
        <v/>
      </c>
      <c r="J22" s="13">
        <v>20</v>
      </c>
      <c r="K22" s="13" t="str">
        <f t="shared" si="0"/>
        <v/>
      </c>
      <c r="L22" s="13" t="str">
        <f>IF(COUNTIF($O$3:O21,O22)&gt;=1,"",O22)</f>
        <v/>
      </c>
      <c r="M22" s="13" t="str">
        <f t="shared" si="1"/>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row>
    <row r="23" spans="1:45" ht="18" customHeight="1" x14ac:dyDescent="0.15">
      <c r="A23" s="144">
        <v>19</v>
      </c>
      <c r="B23" s="145" t="str">
        <f t="shared" si="8"/>
        <v/>
      </c>
      <c r="C23" s="146" t="str">
        <f t="shared" si="9"/>
        <v/>
      </c>
      <c r="D23" s="146" t="str">
        <f t="shared" si="10"/>
        <v/>
      </c>
      <c r="E23" s="147" t="str">
        <f t="shared" si="7"/>
        <v/>
      </c>
      <c r="G23" s="13" t="str">
        <f t="shared" si="4"/>
        <v/>
      </c>
      <c r="J23" s="13">
        <v>21</v>
      </c>
      <c r="K23" s="13" t="str">
        <f t="shared" si="0"/>
        <v/>
      </c>
      <c r="L23" s="13" t="str">
        <f>IF(COUNTIF($O$3:O22,O23)&gt;=1,"",O23)</f>
        <v/>
      </c>
      <c r="M23" s="13" t="str">
        <f t="shared" si="1"/>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row>
    <row r="24" spans="1:45" ht="18" customHeight="1" x14ac:dyDescent="0.15">
      <c r="A24" s="144">
        <v>20</v>
      </c>
      <c r="B24" s="145" t="str">
        <f t="shared" si="8"/>
        <v/>
      </c>
      <c r="C24" s="146" t="str">
        <f t="shared" si="9"/>
        <v/>
      </c>
      <c r="D24" s="146" t="str">
        <f t="shared" si="10"/>
        <v/>
      </c>
      <c r="E24" s="147" t="str">
        <f t="shared" si="7"/>
        <v/>
      </c>
      <c r="G24" s="13" t="str">
        <f t="shared" si="4"/>
        <v/>
      </c>
      <c r="J24" s="13">
        <v>22</v>
      </c>
      <c r="K24" s="13" t="str">
        <f t="shared" si="0"/>
        <v/>
      </c>
      <c r="L24" s="13" t="str">
        <f>IF(COUNTIF($O$3:O23,O24)&gt;=1,"",O24)</f>
        <v/>
      </c>
      <c r="M24" s="13" t="str">
        <f t="shared" si="1"/>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row>
    <row r="25" spans="1:45" ht="18" customHeight="1" x14ac:dyDescent="0.15">
      <c r="A25" s="144">
        <v>21</v>
      </c>
      <c r="B25" s="145" t="str">
        <f t="shared" si="8"/>
        <v/>
      </c>
      <c r="C25" s="146" t="str">
        <f t="shared" si="9"/>
        <v/>
      </c>
      <c r="D25" s="146" t="str">
        <f t="shared" si="10"/>
        <v/>
      </c>
      <c r="E25" s="147" t="str">
        <f t="shared" si="7"/>
        <v/>
      </c>
      <c r="G25" s="13" t="str">
        <f t="shared" si="4"/>
        <v/>
      </c>
      <c r="J25" s="13">
        <v>23</v>
      </c>
      <c r="K25" s="13" t="str">
        <f t="shared" si="0"/>
        <v/>
      </c>
      <c r="L25" s="13" t="str">
        <f>IF(COUNTIF($O$3:O24,O25)&gt;=1,"",O25)</f>
        <v/>
      </c>
      <c r="M25" s="13" t="str">
        <f t="shared" si="1"/>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row>
    <row r="26" spans="1:45" ht="18" customHeight="1" x14ac:dyDescent="0.15">
      <c r="A26" s="144">
        <v>22</v>
      </c>
      <c r="B26" s="145" t="str">
        <f t="shared" si="8"/>
        <v/>
      </c>
      <c r="C26" s="146" t="str">
        <f t="shared" si="9"/>
        <v/>
      </c>
      <c r="D26" s="146" t="str">
        <f t="shared" si="10"/>
        <v/>
      </c>
      <c r="E26" s="147" t="str">
        <f t="shared" si="7"/>
        <v/>
      </c>
      <c r="G26" s="13" t="str">
        <f t="shared" si="4"/>
        <v/>
      </c>
      <c r="J26" s="13">
        <v>24</v>
      </c>
      <c r="K26" s="13" t="str">
        <f t="shared" si="0"/>
        <v/>
      </c>
      <c r="L26" s="13" t="str">
        <f>IF(COUNTIF($O$3:O25,O26)&gt;=1,"",O26)</f>
        <v/>
      </c>
      <c r="M26" s="13" t="str">
        <f t="shared" si="1"/>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row>
    <row r="27" spans="1:45" ht="18" customHeight="1" x14ac:dyDescent="0.15">
      <c r="A27" s="144">
        <v>23</v>
      </c>
      <c r="B27" s="145" t="str">
        <f t="shared" si="8"/>
        <v/>
      </c>
      <c r="C27" s="146" t="str">
        <f t="shared" si="9"/>
        <v/>
      </c>
      <c r="D27" s="146" t="str">
        <f t="shared" si="10"/>
        <v/>
      </c>
      <c r="E27" s="147" t="str">
        <f t="shared" si="7"/>
        <v/>
      </c>
      <c r="J27" s="385">
        <v>1</v>
      </c>
      <c r="K27" s="13" t="s">
        <v>654</v>
      </c>
      <c r="L27" t="s">
        <v>657</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x14ac:dyDescent="0.15">
      <c r="A28" s="144">
        <v>24</v>
      </c>
      <c r="B28" s="145" t="str">
        <f t="shared" si="8"/>
        <v/>
      </c>
      <c r="C28" s="146" t="str">
        <f t="shared" si="9"/>
        <v/>
      </c>
      <c r="D28" s="146" t="str">
        <f t="shared" si="10"/>
        <v/>
      </c>
      <c r="E28" s="147" t="str">
        <f t="shared" si="7"/>
        <v/>
      </c>
      <c r="J28" s="385">
        <v>2</v>
      </c>
      <c r="K28" s="13" t="s">
        <v>654</v>
      </c>
      <c r="L28" t="s">
        <v>658</v>
      </c>
      <c r="N28" s="13" t="str">
        <f t="shared" ref="N28:N39" si="13">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x14ac:dyDescent="0.15">
      <c r="A29" s="144">
        <v>25</v>
      </c>
      <c r="B29" s="145" t="str">
        <f t="shared" si="8"/>
        <v/>
      </c>
      <c r="C29" s="146" t="str">
        <f t="shared" si="9"/>
        <v/>
      </c>
      <c r="D29" s="146" t="str">
        <f t="shared" si="10"/>
        <v/>
      </c>
      <c r="E29" s="147" t="str">
        <f t="shared" si="7"/>
        <v/>
      </c>
      <c r="J29" s="385">
        <v>3</v>
      </c>
      <c r="K29" s="13" t="s">
        <v>654</v>
      </c>
      <c r="L29" t="s">
        <v>659</v>
      </c>
      <c r="N29" s="13" t="str">
        <f t="shared" si="13"/>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x14ac:dyDescent="0.15">
      <c r="A30" s="144">
        <v>26</v>
      </c>
      <c r="B30" s="145" t="str">
        <f t="shared" si="8"/>
        <v/>
      </c>
      <c r="C30" s="146" t="str">
        <f t="shared" si="9"/>
        <v/>
      </c>
      <c r="D30" s="146" t="str">
        <f t="shared" si="10"/>
        <v/>
      </c>
      <c r="E30" s="147" t="str">
        <f t="shared" si="7"/>
        <v/>
      </c>
      <c r="J30" s="385">
        <v>4</v>
      </c>
      <c r="K30" s="13" t="s">
        <v>654</v>
      </c>
      <c r="L30" t="s">
        <v>660</v>
      </c>
      <c r="N30" s="13" t="str">
        <f t="shared" si="13"/>
        <v/>
      </c>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x14ac:dyDescent="0.15">
      <c r="A31" s="144">
        <v>27</v>
      </c>
      <c r="B31" s="145" t="str">
        <f t="shared" si="8"/>
        <v/>
      </c>
      <c r="C31" s="146" t="str">
        <f t="shared" si="9"/>
        <v/>
      </c>
      <c r="D31" s="146" t="str">
        <f t="shared" si="10"/>
        <v/>
      </c>
      <c r="E31" s="147" t="str">
        <f t="shared" si="7"/>
        <v/>
      </c>
      <c r="J31" s="385">
        <v>5</v>
      </c>
      <c r="K31" s="13" t="s">
        <v>654</v>
      </c>
      <c r="L31" t="s">
        <v>661</v>
      </c>
      <c r="N31" s="13" t="str">
        <f t="shared" si="13"/>
        <v/>
      </c>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x14ac:dyDescent="0.15">
      <c r="A32" s="144">
        <v>28</v>
      </c>
      <c r="B32" s="145" t="str">
        <f t="shared" si="8"/>
        <v/>
      </c>
      <c r="C32" s="146" t="str">
        <f t="shared" si="9"/>
        <v/>
      </c>
      <c r="D32" s="146" t="str">
        <f t="shared" si="10"/>
        <v/>
      </c>
      <c r="E32" s="147" t="str">
        <f t="shared" si="7"/>
        <v/>
      </c>
      <c r="J32" s="385">
        <v>6</v>
      </c>
      <c r="K32" s="13" t="s">
        <v>654</v>
      </c>
      <c r="L32" t="s">
        <v>662</v>
      </c>
      <c r="N32" s="13" t="str">
        <f t="shared" si="13"/>
        <v/>
      </c>
      <c r="T32" s="13" t="str">
        <f t="shared" si="12"/>
        <v/>
      </c>
      <c r="U32" s="13" t="str">
        <f t="shared" si="12"/>
        <v/>
      </c>
      <c r="V32" s="13" t="str">
        <f t="shared" si="12"/>
        <v/>
      </c>
      <c r="W32" s="13" t="str">
        <f t="shared" si="12"/>
        <v/>
      </c>
      <c r="X32" s="13" t="str">
        <f t="shared" si="12"/>
        <v/>
      </c>
      <c r="Y32" s="13" t="str">
        <f t="shared" si="12"/>
        <v/>
      </c>
      <c r="Z32" s="13" t="str">
        <f t="shared" si="12"/>
        <v/>
      </c>
      <c r="AA32" s="13" t="str">
        <f t="shared" si="12"/>
        <v/>
      </c>
      <c r="AB32" s="13" t="str">
        <f t="shared" si="12"/>
        <v/>
      </c>
      <c r="AC32" s="13" t="str">
        <f t="shared" si="12"/>
        <v/>
      </c>
      <c r="AD32" s="13" t="str">
        <f t="shared" si="12"/>
        <v/>
      </c>
      <c r="AE32" s="13" t="str">
        <f t="shared" si="12"/>
        <v/>
      </c>
      <c r="AF32" s="13" t="str">
        <f t="shared" si="12"/>
        <v/>
      </c>
      <c r="AG32" s="13" t="str">
        <f t="shared" si="12"/>
        <v/>
      </c>
      <c r="AH32" s="13" t="str">
        <f t="shared" si="12"/>
        <v/>
      </c>
      <c r="AI32" s="13" t="str">
        <f t="shared" si="12"/>
        <v/>
      </c>
      <c r="AJ32" s="13" t="str">
        <f t="shared" si="11"/>
        <v/>
      </c>
      <c r="AK32" s="13" t="str">
        <f t="shared" si="11"/>
        <v/>
      </c>
      <c r="AL32" s="13" t="str">
        <f t="shared" si="11"/>
        <v/>
      </c>
      <c r="AM32" s="13" t="str">
        <f t="shared" si="11"/>
        <v/>
      </c>
      <c r="AN32" s="13" t="str">
        <f t="shared" si="11"/>
        <v/>
      </c>
      <c r="AO32" s="13" t="str">
        <f t="shared" si="11"/>
        <v/>
      </c>
      <c r="AP32" s="13" t="str">
        <f t="shared" si="11"/>
        <v/>
      </c>
      <c r="AQ32" s="13" t="str">
        <f t="shared" si="11"/>
        <v/>
      </c>
      <c r="AR32" s="13" t="str">
        <f t="shared" si="11"/>
        <v/>
      </c>
      <c r="AS32" s="13" t="str">
        <f t="shared" si="11"/>
        <v/>
      </c>
    </row>
    <row r="33" spans="1:45" ht="18" customHeight="1" x14ac:dyDescent="0.15">
      <c r="A33" s="144">
        <v>29</v>
      </c>
      <c r="B33" s="145" t="str">
        <f t="shared" si="8"/>
        <v/>
      </c>
      <c r="C33" s="146" t="str">
        <f t="shared" si="9"/>
        <v/>
      </c>
      <c r="D33" s="146" t="str">
        <f t="shared" si="10"/>
        <v/>
      </c>
      <c r="E33" s="147" t="str">
        <f t="shared" si="7"/>
        <v/>
      </c>
      <c r="J33" s="385">
        <v>7</v>
      </c>
      <c r="K33" s="13" t="s">
        <v>663</v>
      </c>
      <c r="L33" s="13" t="s">
        <v>663</v>
      </c>
      <c r="N33" s="13" t="str">
        <f>IF(COUNTIF($T$186:$AR$186,"→")=0,"",COUNTIF($T$186:$AR$186,"→"))</f>
        <v/>
      </c>
      <c r="T33" s="13" t="str">
        <f>IF(T186="→","&gt;","")</f>
        <v/>
      </c>
      <c r="U33" s="13" t="str">
        <f t="shared" ref="U33:AS33" si="14">IF(U186="→","&gt;","")</f>
        <v/>
      </c>
      <c r="V33" s="13" t="str">
        <f t="shared" si="14"/>
        <v/>
      </c>
      <c r="W33" s="13" t="str">
        <f t="shared" si="14"/>
        <v/>
      </c>
      <c r="X33" s="13" t="str">
        <f t="shared" si="14"/>
        <v/>
      </c>
      <c r="Y33" s="13" t="str">
        <f t="shared" si="14"/>
        <v/>
      </c>
      <c r="Z33" s="13" t="str">
        <f t="shared" si="14"/>
        <v/>
      </c>
      <c r="AA33" s="13" t="str">
        <f t="shared" si="14"/>
        <v/>
      </c>
      <c r="AB33" s="13" t="str">
        <f t="shared" si="14"/>
        <v/>
      </c>
      <c r="AC33" s="13" t="str">
        <f t="shared" si="14"/>
        <v/>
      </c>
      <c r="AD33" s="13" t="str">
        <f t="shared" si="14"/>
        <v/>
      </c>
      <c r="AE33" s="13" t="str">
        <f t="shared" si="14"/>
        <v/>
      </c>
      <c r="AF33" s="13" t="str">
        <f t="shared" si="14"/>
        <v/>
      </c>
      <c r="AG33" s="13" t="str">
        <f t="shared" si="14"/>
        <v/>
      </c>
      <c r="AH33" s="13" t="str">
        <f t="shared" si="14"/>
        <v/>
      </c>
      <c r="AI33" s="13" t="str">
        <f t="shared" si="14"/>
        <v/>
      </c>
      <c r="AJ33" s="13" t="str">
        <f t="shared" si="14"/>
        <v/>
      </c>
      <c r="AK33" s="13" t="str">
        <f t="shared" si="14"/>
        <v/>
      </c>
      <c r="AL33" s="13" t="str">
        <f t="shared" si="14"/>
        <v/>
      </c>
      <c r="AM33" s="13" t="str">
        <f t="shared" si="14"/>
        <v/>
      </c>
      <c r="AN33" s="13" t="str">
        <f t="shared" si="14"/>
        <v/>
      </c>
      <c r="AO33" s="13" t="str">
        <f t="shared" si="14"/>
        <v/>
      </c>
      <c r="AP33" s="13" t="str">
        <f t="shared" si="14"/>
        <v/>
      </c>
      <c r="AQ33" s="13" t="str">
        <f t="shared" si="14"/>
        <v/>
      </c>
      <c r="AR33" s="13" t="str">
        <f t="shared" si="14"/>
        <v/>
      </c>
      <c r="AS33" s="13" t="str">
        <f t="shared" si="14"/>
        <v/>
      </c>
    </row>
    <row r="34" spans="1:45" ht="18" customHeight="1" x14ac:dyDescent="0.15">
      <c r="A34" s="144">
        <v>30</v>
      </c>
      <c r="B34" s="145" t="str">
        <f t="shared" si="8"/>
        <v/>
      </c>
      <c r="C34" s="146" t="str">
        <f t="shared" si="9"/>
        <v/>
      </c>
      <c r="D34" s="146" t="str">
        <f t="shared" si="10"/>
        <v/>
      </c>
      <c r="E34" s="147" t="str">
        <f t="shared" si="7"/>
        <v/>
      </c>
      <c r="J34" s="385">
        <v>8</v>
      </c>
      <c r="K34" s="13" t="s">
        <v>655</v>
      </c>
      <c r="L34" t="s">
        <v>664</v>
      </c>
      <c r="N34" s="13" t="str">
        <f>IF(L34="","",IF(COUNTIF($O$3:$O$26,$L34)=0,"",(COUNTIF($O$3:$O$26,$L34))))</f>
        <v/>
      </c>
      <c r="T34" s="13" t="str">
        <f t="shared" ref="T34:AS39" si="15">IF($L34="","",IF($L34=T$2,"O",""))</f>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x14ac:dyDescent="0.15">
      <c r="A35" s="144">
        <v>31</v>
      </c>
      <c r="B35" s="145" t="str">
        <f t="shared" si="8"/>
        <v/>
      </c>
      <c r="C35" s="146" t="str">
        <f t="shared" si="9"/>
        <v/>
      </c>
      <c r="D35" s="146" t="str">
        <f t="shared" si="10"/>
        <v/>
      </c>
      <c r="E35" s="147" t="str">
        <f t="shared" si="7"/>
        <v/>
      </c>
      <c r="J35" s="385">
        <v>9</v>
      </c>
      <c r="K35" s="13" t="s">
        <v>655</v>
      </c>
      <c r="L35" t="s">
        <v>665</v>
      </c>
      <c r="N35" s="13" t="str">
        <f t="shared" si="13"/>
        <v/>
      </c>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x14ac:dyDescent="0.15">
      <c r="A36" s="144">
        <v>32</v>
      </c>
      <c r="B36" s="145" t="str">
        <f t="shared" si="8"/>
        <v/>
      </c>
      <c r="C36" s="146" t="str">
        <f t="shared" si="9"/>
        <v/>
      </c>
      <c r="D36" s="146" t="str">
        <f t="shared" si="10"/>
        <v/>
      </c>
      <c r="E36" s="147" t="str">
        <f t="shared" si="7"/>
        <v/>
      </c>
      <c r="J36" s="385">
        <v>10</v>
      </c>
      <c r="K36" s="13" t="s">
        <v>655</v>
      </c>
      <c r="L36" t="s">
        <v>666</v>
      </c>
      <c r="N36" s="13" t="str">
        <f t="shared" si="13"/>
        <v/>
      </c>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x14ac:dyDescent="0.15">
      <c r="A37" s="144">
        <v>33</v>
      </c>
      <c r="B37" s="145" t="str">
        <f t="shared" si="8"/>
        <v/>
      </c>
      <c r="C37" s="146" t="str">
        <f t="shared" si="9"/>
        <v/>
      </c>
      <c r="D37" s="146" t="str">
        <f t="shared" si="10"/>
        <v/>
      </c>
      <c r="E37" s="147" t="str">
        <f t="shared" si="7"/>
        <v/>
      </c>
      <c r="J37" s="385">
        <v>11</v>
      </c>
      <c r="K37" s="13" t="s">
        <v>655</v>
      </c>
      <c r="L37" t="s">
        <v>667</v>
      </c>
      <c r="N37" s="13" t="str">
        <f t="shared" si="13"/>
        <v/>
      </c>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x14ac:dyDescent="0.15">
      <c r="A38" s="144">
        <v>34</v>
      </c>
      <c r="B38" s="145" t="str">
        <f t="shared" si="8"/>
        <v/>
      </c>
      <c r="C38" s="146" t="str">
        <f t="shared" si="9"/>
        <v/>
      </c>
      <c r="D38" s="146" t="str">
        <f t="shared" si="10"/>
        <v/>
      </c>
      <c r="E38" s="147" t="str">
        <f t="shared" si="7"/>
        <v/>
      </c>
      <c r="J38" s="385">
        <v>12</v>
      </c>
      <c r="K38" s="13" t="s">
        <v>655</v>
      </c>
      <c r="L38" t="s">
        <v>668</v>
      </c>
      <c r="N38" s="13" t="str">
        <f t="shared" si="13"/>
        <v/>
      </c>
      <c r="T38" s="13" t="str">
        <f t="shared" si="15"/>
        <v/>
      </c>
      <c r="U38" s="13" t="str">
        <f t="shared" si="15"/>
        <v/>
      </c>
      <c r="V38" s="13" t="str">
        <f t="shared" si="15"/>
        <v/>
      </c>
      <c r="W38" s="13" t="str">
        <f t="shared" si="15"/>
        <v/>
      </c>
      <c r="X38" s="13" t="str">
        <f t="shared" si="15"/>
        <v/>
      </c>
      <c r="Y38" s="13" t="str">
        <f t="shared" si="15"/>
        <v/>
      </c>
      <c r="Z38" s="13" t="str">
        <f t="shared" si="15"/>
        <v/>
      </c>
      <c r="AA38" s="13" t="str">
        <f t="shared" si="15"/>
        <v/>
      </c>
      <c r="AB38" s="13" t="str">
        <f t="shared" si="15"/>
        <v/>
      </c>
      <c r="AC38" s="13" t="str">
        <f t="shared" si="15"/>
        <v/>
      </c>
      <c r="AD38" s="13" t="str">
        <f t="shared" si="15"/>
        <v/>
      </c>
      <c r="AE38" s="13" t="str">
        <f t="shared" si="15"/>
        <v/>
      </c>
      <c r="AF38" s="13" t="str">
        <f t="shared" si="15"/>
        <v/>
      </c>
      <c r="AG38" s="13" t="str">
        <f t="shared" si="15"/>
        <v/>
      </c>
      <c r="AH38" s="13" t="str">
        <f t="shared" si="15"/>
        <v/>
      </c>
      <c r="AI38" s="13" t="str">
        <f t="shared" si="15"/>
        <v/>
      </c>
      <c r="AJ38" s="13" t="str">
        <f t="shared" si="15"/>
        <v/>
      </c>
      <c r="AK38" s="13" t="str">
        <f t="shared" si="15"/>
        <v/>
      </c>
      <c r="AL38" s="13" t="str">
        <f t="shared" si="15"/>
        <v/>
      </c>
      <c r="AM38" s="13" t="str">
        <f t="shared" si="15"/>
        <v/>
      </c>
      <c r="AN38" s="13" t="str">
        <f t="shared" si="15"/>
        <v/>
      </c>
      <c r="AO38" s="13" t="str">
        <f t="shared" si="15"/>
        <v/>
      </c>
      <c r="AP38" s="13" t="str">
        <f t="shared" si="15"/>
        <v/>
      </c>
      <c r="AQ38" s="13" t="str">
        <f t="shared" si="15"/>
        <v/>
      </c>
      <c r="AR38" s="13" t="str">
        <f t="shared" si="15"/>
        <v/>
      </c>
      <c r="AS38" s="13" t="str">
        <f t="shared" si="15"/>
        <v/>
      </c>
    </row>
    <row r="39" spans="1:45" ht="18" customHeight="1" x14ac:dyDescent="0.15">
      <c r="A39" s="144">
        <v>35</v>
      </c>
      <c r="B39" s="145" t="str">
        <f t="shared" si="8"/>
        <v/>
      </c>
      <c r="C39" s="146" t="str">
        <f t="shared" si="9"/>
        <v/>
      </c>
      <c r="D39" s="146" t="str">
        <f t="shared" si="10"/>
        <v/>
      </c>
      <c r="E39" s="147" t="str">
        <f t="shared" si="7"/>
        <v/>
      </c>
      <c r="J39" s="385">
        <v>13</v>
      </c>
      <c r="K39" s="13" t="s">
        <v>655</v>
      </c>
      <c r="L39" t="s">
        <v>669</v>
      </c>
      <c r="N39" s="13" t="str">
        <f t="shared" si="13"/>
        <v/>
      </c>
      <c r="T39" s="13" t="str">
        <f t="shared" si="15"/>
        <v/>
      </c>
      <c r="U39" s="13" t="str">
        <f t="shared" si="15"/>
        <v/>
      </c>
      <c r="V39" s="13" t="str">
        <f t="shared" si="15"/>
        <v/>
      </c>
      <c r="W39" s="13" t="str">
        <f t="shared" si="15"/>
        <v/>
      </c>
      <c r="X39" s="13" t="str">
        <f t="shared" si="15"/>
        <v/>
      </c>
      <c r="Y39" s="13" t="str">
        <f t="shared" si="15"/>
        <v/>
      </c>
      <c r="Z39" s="13" t="str">
        <f t="shared" si="15"/>
        <v/>
      </c>
      <c r="AA39" s="13" t="str">
        <f t="shared" si="15"/>
        <v/>
      </c>
      <c r="AB39" s="13" t="str">
        <f t="shared" si="15"/>
        <v/>
      </c>
      <c r="AC39" s="13" t="str">
        <f t="shared" si="15"/>
        <v/>
      </c>
      <c r="AD39" s="13" t="str">
        <f t="shared" si="15"/>
        <v/>
      </c>
      <c r="AE39" s="13" t="str">
        <f t="shared" si="15"/>
        <v/>
      </c>
      <c r="AF39" s="13" t="str">
        <f t="shared" si="15"/>
        <v/>
      </c>
      <c r="AG39" s="13" t="str">
        <f t="shared" si="15"/>
        <v/>
      </c>
      <c r="AH39" s="13" t="str">
        <f t="shared" si="15"/>
        <v/>
      </c>
      <c r="AI39" s="13" t="str">
        <f t="shared" si="15"/>
        <v/>
      </c>
      <c r="AJ39" s="13" t="str">
        <f t="shared" si="15"/>
        <v/>
      </c>
      <c r="AK39" s="13" t="str">
        <f t="shared" si="15"/>
        <v/>
      </c>
      <c r="AL39" s="13" t="str">
        <f t="shared" si="15"/>
        <v/>
      </c>
      <c r="AM39" s="13" t="str">
        <f t="shared" si="15"/>
        <v/>
      </c>
      <c r="AN39" s="13" t="str">
        <f t="shared" si="15"/>
        <v/>
      </c>
      <c r="AO39" s="13" t="str">
        <f t="shared" si="15"/>
        <v/>
      </c>
      <c r="AP39" s="13" t="str">
        <f t="shared" si="15"/>
        <v/>
      </c>
      <c r="AQ39" s="13" t="str">
        <f t="shared" si="15"/>
        <v/>
      </c>
      <c r="AR39" s="13" t="str">
        <f t="shared" si="15"/>
        <v/>
      </c>
      <c r="AS39" s="13" t="str">
        <f t="shared" si="15"/>
        <v/>
      </c>
    </row>
    <row r="40" spans="1:45" ht="18" customHeight="1" x14ac:dyDescent="0.15">
      <c r="A40" s="144">
        <v>36</v>
      </c>
      <c r="B40" s="145" t="str">
        <f t="shared" si="8"/>
        <v/>
      </c>
      <c r="C40" s="146" t="str">
        <f t="shared" si="9"/>
        <v/>
      </c>
      <c r="D40" s="146" t="str">
        <f t="shared" si="10"/>
        <v/>
      </c>
      <c r="E40" s="147" t="str">
        <f t="shared" si="7"/>
        <v/>
      </c>
      <c r="J40" s="385">
        <v>14</v>
      </c>
      <c r="K40" s="13" t="s">
        <v>670</v>
      </c>
      <c r="L40" s="13" t="s">
        <v>670</v>
      </c>
      <c r="N40" s="13" t="str">
        <f>IF(COUNTIF($T$187:$AR$187,"→")=0,"",COUNTIF($T$187:$AR$187,"→"))</f>
        <v/>
      </c>
      <c r="T40" s="13" t="str">
        <f>IF(T187="→","&gt;","")</f>
        <v/>
      </c>
      <c r="U40" s="13" t="str">
        <f t="shared" ref="U40:AS40" si="16">IF(U187="→","&gt;","")</f>
        <v/>
      </c>
      <c r="V40" s="13" t="str">
        <f t="shared" si="16"/>
        <v/>
      </c>
      <c r="W40" s="13" t="str">
        <f t="shared" si="16"/>
        <v/>
      </c>
      <c r="X40" s="13" t="str">
        <f t="shared" si="16"/>
        <v/>
      </c>
      <c r="Y40" s="13" t="str">
        <f t="shared" si="16"/>
        <v/>
      </c>
      <c r="Z40" s="13" t="str">
        <f t="shared" si="16"/>
        <v/>
      </c>
      <c r="AA40" s="13" t="str">
        <f t="shared" si="16"/>
        <v/>
      </c>
      <c r="AB40" s="13" t="str">
        <f t="shared" si="16"/>
        <v/>
      </c>
      <c r="AC40" s="13" t="str">
        <f t="shared" si="16"/>
        <v/>
      </c>
      <c r="AD40" s="13" t="str">
        <f t="shared" si="16"/>
        <v/>
      </c>
      <c r="AE40" s="13" t="str">
        <f t="shared" si="16"/>
        <v/>
      </c>
      <c r="AF40" s="13" t="str">
        <f t="shared" si="16"/>
        <v/>
      </c>
      <c r="AG40" s="13" t="str">
        <f t="shared" si="16"/>
        <v/>
      </c>
      <c r="AH40" s="13" t="str">
        <f t="shared" si="16"/>
        <v/>
      </c>
      <c r="AI40" s="13" t="str">
        <f t="shared" si="16"/>
        <v/>
      </c>
      <c r="AJ40" s="13" t="str">
        <f t="shared" si="16"/>
        <v/>
      </c>
      <c r="AK40" s="13" t="str">
        <f t="shared" si="16"/>
        <v/>
      </c>
      <c r="AL40" s="13" t="str">
        <f t="shared" si="16"/>
        <v/>
      </c>
      <c r="AM40" s="13" t="str">
        <f t="shared" si="16"/>
        <v/>
      </c>
      <c r="AN40" s="13" t="str">
        <f t="shared" si="16"/>
        <v/>
      </c>
      <c r="AO40" s="13" t="str">
        <f t="shared" si="16"/>
        <v/>
      </c>
      <c r="AP40" s="13" t="str">
        <f t="shared" si="16"/>
        <v/>
      </c>
      <c r="AQ40" s="13" t="str">
        <f t="shared" si="16"/>
        <v/>
      </c>
      <c r="AR40" s="13" t="str">
        <f t="shared" si="16"/>
        <v/>
      </c>
      <c r="AS40" s="13" t="str">
        <f t="shared" si="16"/>
        <v/>
      </c>
    </row>
    <row r="41" spans="1:45" ht="18" customHeight="1" x14ac:dyDescent="0.15">
      <c r="A41" s="353"/>
      <c r="B41" s="354"/>
      <c r="C41" s="190"/>
      <c r="D41" s="190"/>
      <c r="E41" s="355"/>
      <c r="J41" s="385">
        <v>15</v>
      </c>
      <c r="K41" s="13" t="s">
        <v>718</v>
      </c>
      <c r="L41" s="13" t="str">
        <f>仕様書作成!CJ48</f>
        <v>SY50M-38-1A-C4</v>
      </c>
      <c r="M41" s="13" t="str">
        <f>仕様書作成!CM48</f>
        <v/>
      </c>
      <c r="N41" s="13" t="str">
        <f>IF(M41="","",M41)</f>
        <v/>
      </c>
      <c r="T41" s="13" t="str">
        <f t="shared" ref="T41:AI56" si="17">IF(COUNTIF(T$168:T$173,$L41)=1,"O","")</f>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7"/>
        <v/>
      </c>
      <c r="AE41" s="13" t="str">
        <f t="shared" si="17"/>
        <v/>
      </c>
      <c r="AF41" s="13" t="str">
        <f t="shared" si="17"/>
        <v/>
      </c>
      <c r="AG41" s="13" t="str">
        <f t="shared" si="17"/>
        <v/>
      </c>
      <c r="AH41" s="13" t="str">
        <f t="shared" si="17"/>
        <v/>
      </c>
      <c r="AI41" s="13" t="str">
        <f t="shared" si="17"/>
        <v/>
      </c>
      <c r="AJ41" s="13" t="str">
        <f t="shared" ref="AJ41:AQ55" si="18">IF(COUNTIF(AJ$168:AJ$173,$L41)=1,"O","")</f>
        <v/>
      </c>
      <c r="AK41" s="13" t="str">
        <f t="shared" si="18"/>
        <v/>
      </c>
      <c r="AL41" s="13" t="str">
        <f t="shared" si="18"/>
        <v/>
      </c>
      <c r="AM41" s="13" t="str">
        <f t="shared" si="18"/>
        <v/>
      </c>
      <c r="AN41" s="13" t="str">
        <f t="shared" si="18"/>
        <v/>
      </c>
      <c r="AO41" s="13" t="str">
        <f t="shared" si="18"/>
        <v/>
      </c>
      <c r="AP41" s="13" t="str">
        <f t="shared" si="18"/>
        <v/>
      </c>
      <c r="AQ41" s="13" t="str">
        <f t="shared" si="18"/>
        <v/>
      </c>
    </row>
    <row r="42" spans="1:45" ht="18" customHeight="1" x14ac:dyDescent="0.15">
      <c r="A42" s="353"/>
      <c r="B42" s="354"/>
      <c r="C42" s="190"/>
      <c r="D42" s="190"/>
      <c r="E42" s="355"/>
      <c r="J42" s="385">
        <v>16</v>
      </c>
      <c r="K42" s="13" t="s">
        <v>719</v>
      </c>
      <c r="L42" s="13" t="str">
        <f>仕様書作成!CJ49</f>
        <v>SY50M-38-1A-C6</v>
      </c>
      <c r="M42" s="13" t="str">
        <f>仕様書作成!CM49</f>
        <v/>
      </c>
      <c r="N42" s="13" t="str">
        <f t="shared" ref="N42:N105" si="19">IF(M42="","",M42)</f>
        <v/>
      </c>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7"/>
        <v/>
      </c>
      <c r="AE42" s="13" t="str">
        <f t="shared" si="17"/>
        <v/>
      </c>
      <c r="AF42" s="13" t="str">
        <f t="shared" si="17"/>
        <v/>
      </c>
      <c r="AG42" s="13" t="str">
        <f t="shared" si="17"/>
        <v/>
      </c>
      <c r="AH42" s="13" t="str">
        <f t="shared" si="17"/>
        <v/>
      </c>
      <c r="AI42" s="13" t="str">
        <f t="shared" si="17"/>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row>
    <row r="43" spans="1:45" ht="18" customHeight="1" x14ac:dyDescent="0.15">
      <c r="A43" s="353"/>
      <c r="B43" s="354"/>
      <c r="C43" s="190"/>
      <c r="D43" s="190"/>
      <c r="E43" s="355"/>
      <c r="J43" s="385">
        <v>17</v>
      </c>
      <c r="K43" s="13" t="s">
        <v>720</v>
      </c>
      <c r="L43" s="13" t="str">
        <f>仕様書作成!CJ50</f>
        <v>SY50M-38-1A-C8</v>
      </c>
      <c r="M43" s="13" t="str">
        <f>仕様書作成!CM50</f>
        <v/>
      </c>
      <c r="N43" s="13" t="str">
        <f t="shared" si="19"/>
        <v/>
      </c>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7"/>
        <v/>
      </c>
      <c r="AE43" s="13" t="str">
        <f t="shared" si="17"/>
        <v/>
      </c>
      <c r="AF43" s="13" t="str">
        <f t="shared" si="17"/>
        <v/>
      </c>
      <c r="AG43" s="13" t="str">
        <f t="shared" si="17"/>
        <v/>
      </c>
      <c r="AH43" s="13" t="str">
        <f t="shared" si="17"/>
        <v/>
      </c>
      <c r="AI43" s="13" t="str">
        <f t="shared" si="17"/>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row>
    <row r="44" spans="1:45" ht="18" customHeight="1" x14ac:dyDescent="0.15">
      <c r="A44" s="353"/>
      <c r="B44" s="354"/>
      <c r="C44" s="190"/>
      <c r="D44" s="190"/>
      <c r="E44" s="355"/>
      <c r="J44" s="385">
        <v>18</v>
      </c>
      <c r="K44" s="13" t="s">
        <v>721</v>
      </c>
      <c r="L44" s="13" t="str">
        <f>仕様書作成!CJ51</f>
        <v>SY50M-38-1A-N3</v>
      </c>
      <c r="M44" s="13" t="str">
        <f>仕様書作成!CM51</f>
        <v/>
      </c>
      <c r="N44" s="13" t="str">
        <f t="shared" si="19"/>
        <v/>
      </c>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7"/>
        <v/>
      </c>
      <c r="AE44" s="13" t="str">
        <f t="shared" si="17"/>
        <v/>
      </c>
      <c r="AF44" s="13" t="str">
        <f t="shared" si="17"/>
        <v/>
      </c>
      <c r="AG44" s="13" t="str">
        <f t="shared" si="17"/>
        <v/>
      </c>
      <c r="AH44" s="13" t="str">
        <f t="shared" si="17"/>
        <v/>
      </c>
      <c r="AI44" s="13" t="str">
        <f t="shared" si="17"/>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row>
    <row r="45" spans="1:45" ht="18" customHeight="1" x14ac:dyDescent="0.15">
      <c r="A45" s="353"/>
      <c r="B45" s="354"/>
      <c r="C45" s="190"/>
      <c r="D45" s="190"/>
      <c r="E45" s="355"/>
      <c r="J45" s="385">
        <v>19</v>
      </c>
      <c r="K45" s="13" t="s">
        <v>722</v>
      </c>
      <c r="L45" s="13" t="str">
        <f>仕様書作成!CJ52</f>
        <v>SY50M-38-1A-N7</v>
      </c>
      <c r="M45" s="13" t="str">
        <f>仕様書作成!CM52</f>
        <v/>
      </c>
      <c r="N45" s="13" t="str">
        <f t="shared" si="19"/>
        <v/>
      </c>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7"/>
        <v/>
      </c>
      <c r="AE45" s="13" t="str">
        <f t="shared" si="17"/>
        <v/>
      </c>
      <c r="AF45" s="13" t="str">
        <f t="shared" si="17"/>
        <v/>
      </c>
      <c r="AG45" s="13" t="str">
        <f t="shared" si="17"/>
        <v/>
      </c>
      <c r="AH45" s="13" t="str">
        <f t="shared" si="17"/>
        <v/>
      </c>
      <c r="AI45" s="13" t="str">
        <f t="shared" si="17"/>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row>
    <row r="46" spans="1:45" ht="18" customHeight="1" x14ac:dyDescent="0.15">
      <c r="A46" s="353"/>
      <c r="B46" s="354"/>
      <c r="C46" s="190"/>
      <c r="D46" s="190"/>
      <c r="E46" s="355"/>
      <c r="J46" s="385">
        <v>20</v>
      </c>
      <c r="K46" s="13" t="s">
        <v>723</v>
      </c>
      <c r="L46" s="13" t="str">
        <f>仕様書作成!CJ53</f>
        <v>SY50M-38-1A-N9</v>
      </c>
      <c r="M46" s="13" t="str">
        <f>仕様書作成!CM53</f>
        <v/>
      </c>
      <c r="N46" s="13" t="str">
        <f t="shared" si="19"/>
        <v/>
      </c>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7"/>
        <v/>
      </c>
      <c r="AE46" s="13" t="str">
        <f t="shared" si="17"/>
        <v/>
      </c>
      <c r="AF46" s="13" t="str">
        <f t="shared" si="17"/>
        <v/>
      </c>
      <c r="AG46" s="13" t="str">
        <f t="shared" si="17"/>
        <v/>
      </c>
      <c r="AH46" s="13" t="str">
        <f t="shared" si="17"/>
        <v/>
      </c>
      <c r="AI46" s="13" t="str">
        <f t="shared" si="17"/>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row>
    <row r="47" spans="1:45" ht="12.75" customHeight="1" x14ac:dyDescent="0.15">
      <c r="A47" s="353"/>
      <c r="B47" s="356" t="str">
        <f>IF(基本情報!E4="","",基本情報!E4)</f>
        <v/>
      </c>
      <c r="C47" s="356" t="str">
        <f>IF(基本情報!M4="","",基本情報!M4)</f>
        <v/>
      </c>
      <c r="D47" s="795" t="str">
        <f>IF(基本情報!U4="","",基本情報!U4&amp;"　様")</f>
        <v/>
      </c>
      <c r="E47" s="795"/>
      <c r="J47" s="385">
        <v>21</v>
      </c>
      <c r="K47" s="13" t="s">
        <v>724</v>
      </c>
      <c r="L47" s="13" t="str">
        <f>仕様書作成!CJ54</f>
        <v>SY50M-38-2A-L4</v>
      </c>
      <c r="M47" s="13" t="str">
        <f>仕様書作成!CM54</f>
        <v/>
      </c>
      <c r="N47" s="13" t="str">
        <f t="shared" si="19"/>
        <v/>
      </c>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7"/>
        <v/>
      </c>
      <c r="AE47" s="13" t="str">
        <f t="shared" si="17"/>
        <v/>
      </c>
      <c r="AF47" s="13" t="str">
        <f t="shared" si="17"/>
        <v/>
      </c>
      <c r="AG47" s="13" t="str">
        <f t="shared" si="17"/>
        <v/>
      </c>
      <c r="AH47" s="13" t="str">
        <f t="shared" si="17"/>
        <v/>
      </c>
      <c r="AI47" s="13" t="str">
        <f t="shared" si="17"/>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row>
    <row r="48" spans="1:45" ht="12.75" customHeight="1" x14ac:dyDescent="0.15">
      <c r="A48" s="353"/>
      <c r="B48" s="356" t="str">
        <f>IF(基本情報!E8="","",基本情報!E8)</f>
        <v/>
      </c>
      <c r="C48" s="356" t="str">
        <f>IF(基本情報!M8="","",基本情報!M8)</f>
        <v/>
      </c>
      <c r="D48" s="795" t="str">
        <f>IF(基本情報!U8="","",基本情報!U8)</f>
        <v/>
      </c>
      <c r="E48" s="795"/>
      <c r="J48" s="385">
        <v>22</v>
      </c>
      <c r="K48" s="13" t="s">
        <v>725</v>
      </c>
      <c r="L48" s="13" t="str">
        <f>仕様書作成!CJ55</f>
        <v>SY50M-38-2A-L6</v>
      </c>
      <c r="M48" s="13" t="str">
        <f>仕様書作成!CM55</f>
        <v/>
      </c>
      <c r="N48" s="13" t="str">
        <f t="shared" si="19"/>
        <v/>
      </c>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7"/>
        <v/>
      </c>
      <c r="AE48" s="13" t="str">
        <f t="shared" si="17"/>
        <v/>
      </c>
      <c r="AF48" s="13" t="str">
        <f t="shared" si="17"/>
        <v/>
      </c>
      <c r="AG48" s="13" t="str">
        <f t="shared" si="17"/>
        <v/>
      </c>
      <c r="AH48" s="13" t="str">
        <f t="shared" si="17"/>
        <v/>
      </c>
      <c r="AI48" s="13" t="str">
        <f t="shared" si="17"/>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row>
    <row r="49" spans="1:43" ht="18.75" customHeight="1" x14ac:dyDescent="0.15">
      <c r="A49" s="353"/>
      <c r="B49" s="353"/>
      <c r="C49" s="353"/>
      <c r="D49" s="353"/>
      <c r="E49" s="353"/>
      <c r="J49" s="385">
        <v>23</v>
      </c>
      <c r="K49" s="13" t="s">
        <v>726</v>
      </c>
      <c r="L49" s="13" t="str">
        <f>仕様書作成!CJ56</f>
        <v>SY50M-38-2A-L8</v>
      </c>
      <c r="M49" s="13" t="str">
        <f>仕様書作成!CM56</f>
        <v/>
      </c>
      <c r="N49" s="13" t="str">
        <f t="shared" si="19"/>
        <v/>
      </c>
      <c r="T49" s="13" t="str">
        <f t="shared" si="17"/>
        <v/>
      </c>
      <c r="U49" s="13" t="str">
        <f t="shared" si="17"/>
        <v/>
      </c>
      <c r="V49" s="13" t="str">
        <f t="shared" si="17"/>
        <v/>
      </c>
      <c r="W49" s="13" t="str">
        <f t="shared" si="17"/>
        <v/>
      </c>
      <c r="X49" s="13" t="str">
        <f t="shared" si="17"/>
        <v/>
      </c>
      <c r="Y49" s="13" t="str">
        <f t="shared" si="17"/>
        <v/>
      </c>
      <c r="Z49" s="13" t="str">
        <f t="shared" si="17"/>
        <v/>
      </c>
      <c r="AA49" s="13" t="str">
        <f t="shared" si="17"/>
        <v/>
      </c>
      <c r="AB49" s="13" t="str">
        <f t="shared" si="17"/>
        <v/>
      </c>
      <c r="AC49" s="13" t="str">
        <f t="shared" si="17"/>
        <v/>
      </c>
      <c r="AD49" s="13" t="str">
        <f t="shared" si="17"/>
        <v/>
      </c>
      <c r="AE49" s="13" t="str">
        <f t="shared" si="17"/>
        <v/>
      </c>
      <c r="AF49" s="13" t="str">
        <f t="shared" si="17"/>
        <v/>
      </c>
      <c r="AG49" s="13" t="str">
        <f t="shared" si="17"/>
        <v/>
      </c>
      <c r="AH49" s="13" t="str">
        <f t="shared" si="17"/>
        <v/>
      </c>
      <c r="AI49" s="13" t="str">
        <f t="shared" si="17"/>
        <v/>
      </c>
      <c r="AJ49" s="13" t="str">
        <f t="shared" si="18"/>
        <v/>
      </c>
      <c r="AK49" s="13" t="str">
        <f t="shared" si="18"/>
        <v/>
      </c>
      <c r="AL49" s="13" t="str">
        <f t="shared" si="18"/>
        <v/>
      </c>
      <c r="AM49" s="13" t="str">
        <f t="shared" si="18"/>
        <v/>
      </c>
      <c r="AN49" s="13" t="str">
        <f t="shared" si="18"/>
        <v/>
      </c>
      <c r="AO49" s="13" t="str">
        <f t="shared" si="18"/>
        <v/>
      </c>
      <c r="AP49" s="13" t="str">
        <f t="shared" si="18"/>
        <v/>
      </c>
      <c r="AQ49" s="13" t="str">
        <f t="shared" si="18"/>
        <v/>
      </c>
    </row>
    <row r="50" spans="1:43" ht="18.75" customHeight="1" x14ac:dyDescent="0.15">
      <c r="A50" s="353"/>
      <c r="B50" s="353"/>
      <c r="C50" s="353"/>
      <c r="D50" s="353"/>
      <c r="E50" s="353"/>
      <c r="J50" s="385">
        <v>24</v>
      </c>
      <c r="K50" s="13" t="s">
        <v>727</v>
      </c>
      <c r="L50" s="13" t="str">
        <f>仕様書作成!CJ57</f>
        <v>SY50M-38-2A-LN3</v>
      </c>
      <c r="M50" s="13" t="str">
        <f>仕様書作成!CM57</f>
        <v/>
      </c>
      <c r="N50" s="13" t="str">
        <f t="shared" si="19"/>
        <v/>
      </c>
      <c r="T50" s="13" t="str">
        <f t="shared" si="17"/>
        <v/>
      </c>
      <c r="U50" s="13" t="str">
        <f t="shared" si="17"/>
        <v/>
      </c>
      <c r="V50" s="13" t="str">
        <f t="shared" si="17"/>
        <v/>
      </c>
      <c r="W50" s="13" t="str">
        <f t="shared" si="17"/>
        <v/>
      </c>
      <c r="X50" s="13" t="str">
        <f t="shared" si="17"/>
        <v/>
      </c>
      <c r="Y50" s="13" t="str">
        <f t="shared" si="17"/>
        <v/>
      </c>
      <c r="Z50" s="13" t="str">
        <f t="shared" si="17"/>
        <v/>
      </c>
      <c r="AA50" s="13" t="str">
        <f t="shared" si="17"/>
        <v/>
      </c>
      <c r="AB50" s="13" t="str">
        <f t="shared" si="17"/>
        <v/>
      </c>
      <c r="AC50" s="13" t="str">
        <f t="shared" si="17"/>
        <v/>
      </c>
      <c r="AD50" s="13" t="str">
        <f t="shared" si="17"/>
        <v/>
      </c>
      <c r="AE50" s="13" t="str">
        <f t="shared" si="17"/>
        <v/>
      </c>
      <c r="AF50" s="13" t="str">
        <f t="shared" si="17"/>
        <v/>
      </c>
      <c r="AG50" s="13" t="str">
        <f t="shared" si="17"/>
        <v/>
      </c>
      <c r="AH50" s="13" t="str">
        <f t="shared" si="17"/>
        <v/>
      </c>
      <c r="AI50" s="13" t="str">
        <f t="shared" si="17"/>
        <v/>
      </c>
      <c r="AJ50" s="13" t="str">
        <f t="shared" si="18"/>
        <v/>
      </c>
      <c r="AK50" s="13" t="str">
        <f t="shared" si="18"/>
        <v/>
      </c>
      <c r="AL50" s="13" t="str">
        <f t="shared" si="18"/>
        <v/>
      </c>
      <c r="AM50" s="13" t="str">
        <f t="shared" si="18"/>
        <v/>
      </c>
      <c r="AN50" s="13" t="str">
        <f t="shared" si="18"/>
        <v/>
      </c>
      <c r="AO50" s="13" t="str">
        <f t="shared" si="18"/>
        <v/>
      </c>
      <c r="AP50" s="13" t="str">
        <f t="shared" si="18"/>
        <v/>
      </c>
      <c r="AQ50" s="13" t="str">
        <f t="shared" si="18"/>
        <v/>
      </c>
    </row>
    <row r="51" spans="1:43" ht="18.75" customHeight="1" x14ac:dyDescent="0.15">
      <c r="A51" s="353"/>
      <c r="B51" s="353"/>
      <c r="C51" s="353"/>
      <c r="D51" s="353"/>
      <c r="E51" s="353"/>
      <c r="J51" s="385">
        <v>25</v>
      </c>
      <c r="K51" s="13" t="s">
        <v>728</v>
      </c>
      <c r="L51" s="13" t="str">
        <f>仕様書作成!CJ58</f>
        <v>SY50M-38-2A-LN7</v>
      </c>
      <c r="M51" s="13" t="str">
        <f>仕様書作成!CM58</f>
        <v/>
      </c>
      <c r="N51" s="13" t="str">
        <f t="shared" si="19"/>
        <v/>
      </c>
      <c r="T51" s="13" t="str">
        <f t="shared" si="17"/>
        <v/>
      </c>
      <c r="U51" s="13" t="str">
        <f t="shared" si="17"/>
        <v/>
      </c>
      <c r="V51" s="13" t="str">
        <f t="shared" si="17"/>
        <v/>
      </c>
      <c r="W51" s="13" t="str">
        <f t="shared" si="17"/>
        <v/>
      </c>
      <c r="X51" s="13" t="str">
        <f t="shared" si="17"/>
        <v/>
      </c>
      <c r="Y51" s="13" t="str">
        <f t="shared" si="17"/>
        <v/>
      </c>
      <c r="Z51" s="13" t="str">
        <f t="shared" si="17"/>
        <v/>
      </c>
      <c r="AA51" s="13" t="str">
        <f t="shared" si="17"/>
        <v/>
      </c>
      <c r="AB51" s="13" t="str">
        <f t="shared" si="17"/>
        <v/>
      </c>
      <c r="AC51" s="13" t="str">
        <f t="shared" si="17"/>
        <v/>
      </c>
      <c r="AD51" s="13" t="str">
        <f t="shared" si="17"/>
        <v/>
      </c>
      <c r="AE51" s="13" t="str">
        <f t="shared" si="17"/>
        <v/>
      </c>
      <c r="AF51" s="13" t="str">
        <f t="shared" si="17"/>
        <v/>
      </c>
      <c r="AG51" s="13" t="str">
        <f t="shared" si="17"/>
        <v/>
      </c>
      <c r="AH51" s="13" t="str">
        <f t="shared" si="17"/>
        <v/>
      </c>
      <c r="AI51" s="13" t="str">
        <f t="shared" si="17"/>
        <v/>
      </c>
      <c r="AJ51" s="13" t="str">
        <f t="shared" si="18"/>
        <v/>
      </c>
      <c r="AK51" s="13" t="str">
        <f t="shared" si="18"/>
        <v/>
      </c>
      <c r="AL51" s="13" t="str">
        <f t="shared" si="18"/>
        <v/>
      </c>
      <c r="AM51" s="13" t="str">
        <f t="shared" si="18"/>
        <v/>
      </c>
      <c r="AN51" s="13" t="str">
        <f t="shared" si="18"/>
        <v/>
      </c>
      <c r="AO51" s="13" t="str">
        <f t="shared" si="18"/>
        <v/>
      </c>
      <c r="AP51" s="13" t="str">
        <f t="shared" si="18"/>
        <v/>
      </c>
      <c r="AQ51" s="13" t="str">
        <f t="shared" si="18"/>
        <v/>
      </c>
    </row>
    <row r="52" spans="1:43" ht="18.75" customHeight="1" x14ac:dyDescent="0.15">
      <c r="A52" s="353"/>
      <c r="B52" s="353"/>
      <c r="C52" s="353"/>
      <c r="D52" s="353"/>
      <c r="E52" s="353"/>
      <c r="J52" s="385">
        <v>26</v>
      </c>
      <c r="K52" s="13" t="s">
        <v>729</v>
      </c>
      <c r="L52" s="13" t="str">
        <f>仕様書作成!CJ59</f>
        <v>SY50M-38-2A-LN9</v>
      </c>
      <c r="M52" s="13" t="str">
        <f>仕様書作成!CM59</f>
        <v/>
      </c>
      <c r="N52" s="13" t="str">
        <f t="shared" si="19"/>
        <v/>
      </c>
      <c r="T52" s="13" t="str">
        <f t="shared" si="17"/>
        <v/>
      </c>
      <c r="U52" s="13" t="str">
        <f t="shared" si="17"/>
        <v/>
      </c>
      <c r="V52" s="13" t="str">
        <f t="shared" si="17"/>
        <v/>
      </c>
      <c r="W52" s="13" t="str">
        <f t="shared" si="17"/>
        <v/>
      </c>
      <c r="X52" s="13" t="str">
        <f t="shared" si="17"/>
        <v/>
      </c>
      <c r="Y52" s="13" t="str">
        <f t="shared" si="17"/>
        <v/>
      </c>
      <c r="Z52" s="13" t="str">
        <f t="shared" si="17"/>
        <v/>
      </c>
      <c r="AA52" s="13" t="str">
        <f t="shared" si="17"/>
        <v/>
      </c>
      <c r="AB52" s="13" t="str">
        <f t="shared" si="17"/>
        <v/>
      </c>
      <c r="AC52" s="13" t="str">
        <f t="shared" si="17"/>
        <v/>
      </c>
      <c r="AD52" s="13" t="str">
        <f t="shared" si="17"/>
        <v/>
      </c>
      <c r="AE52" s="13" t="str">
        <f t="shared" si="17"/>
        <v/>
      </c>
      <c r="AF52" s="13" t="str">
        <f t="shared" si="17"/>
        <v/>
      </c>
      <c r="AG52" s="13" t="str">
        <f t="shared" si="17"/>
        <v/>
      </c>
      <c r="AH52" s="13" t="str">
        <f t="shared" si="17"/>
        <v/>
      </c>
      <c r="AI52" s="13" t="str">
        <f t="shared" si="17"/>
        <v/>
      </c>
      <c r="AJ52" s="13" t="str">
        <f t="shared" si="18"/>
        <v/>
      </c>
      <c r="AK52" s="13" t="str">
        <f t="shared" si="18"/>
        <v/>
      </c>
      <c r="AL52" s="13" t="str">
        <f t="shared" si="18"/>
        <v/>
      </c>
      <c r="AM52" s="13" t="str">
        <f t="shared" si="18"/>
        <v/>
      </c>
      <c r="AN52" s="13" t="str">
        <f t="shared" si="18"/>
        <v/>
      </c>
      <c r="AO52" s="13" t="str">
        <f t="shared" si="18"/>
        <v/>
      </c>
      <c r="AP52" s="13" t="str">
        <f t="shared" si="18"/>
        <v/>
      </c>
      <c r="AQ52" s="13" t="str">
        <f t="shared" si="18"/>
        <v/>
      </c>
    </row>
    <row r="53" spans="1:43" ht="18.75" customHeight="1" x14ac:dyDescent="0.15">
      <c r="A53" s="353"/>
      <c r="B53" s="353"/>
      <c r="C53" s="353"/>
      <c r="D53" s="353"/>
      <c r="E53" s="353"/>
      <c r="J53" s="385">
        <v>27</v>
      </c>
      <c r="K53" s="13" t="s">
        <v>730</v>
      </c>
      <c r="L53" s="13" t="str">
        <f>仕様書作成!CJ60</f>
        <v>SY50M-38-3A-L4</v>
      </c>
      <c r="M53" s="13" t="str">
        <f>仕様書作成!CM60</f>
        <v/>
      </c>
      <c r="N53" s="13" t="str">
        <f t="shared" si="19"/>
        <v/>
      </c>
      <c r="T53" s="13" t="str">
        <f t="shared" si="17"/>
        <v/>
      </c>
      <c r="U53" s="13" t="str">
        <f t="shared" si="17"/>
        <v/>
      </c>
      <c r="V53" s="13" t="str">
        <f t="shared" si="17"/>
        <v/>
      </c>
      <c r="W53" s="13" t="str">
        <f t="shared" si="17"/>
        <v/>
      </c>
      <c r="X53" s="13" t="str">
        <f t="shared" si="17"/>
        <v/>
      </c>
      <c r="Y53" s="13" t="str">
        <f t="shared" si="17"/>
        <v/>
      </c>
      <c r="Z53" s="13" t="str">
        <f t="shared" si="17"/>
        <v/>
      </c>
      <c r="AA53" s="13" t="str">
        <f t="shared" si="17"/>
        <v/>
      </c>
      <c r="AB53" s="13" t="str">
        <f t="shared" si="17"/>
        <v/>
      </c>
      <c r="AC53" s="13" t="str">
        <f t="shared" si="17"/>
        <v/>
      </c>
      <c r="AD53" s="13" t="str">
        <f t="shared" si="17"/>
        <v/>
      </c>
      <c r="AE53" s="13" t="str">
        <f t="shared" si="17"/>
        <v/>
      </c>
      <c r="AF53" s="13" t="str">
        <f t="shared" si="17"/>
        <v/>
      </c>
      <c r="AG53" s="13" t="str">
        <f t="shared" si="17"/>
        <v/>
      </c>
      <c r="AH53" s="13" t="str">
        <f t="shared" si="17"/>
        <v/>
      </c>
      <c r="AI53" s="13" t="str">
        <f t="shared" si="17"/>
        <v/>
      </c>
      <c r="AJ53" s="13" t="str">
        <f t="shared" si="18"/>
        <v/>
      </c>
      <c r="AK53" s="13" t="str">
        <f t="shared" si="18"/>
        <v/>
      </c>
      <c r="AL53" s="13" t="str">
        <f t="shared" si="18"/>
        <v/>
      </c>
      <c r="AM53" s="13" t="str">
        <f t="shared" si="18"/>
        <v/>
      </c>
      <c r="AN53" s="13" t="str">
        <f t="shared" si="18"/>
        <v/>
      </c>
      <c r="AO53" s="13" t="str">
        <f t="shared" si="18"/>
        <v/>
      </c>
      <c r="AP53" s="13" t="str">
        <f t="shared" si="18"/>
        <v/>
      </c>
      <c r="AQ53" s="13" t="str">
        <f t="shared" si="18"/>
        <v/>
      </c>
    </row>
    <row r="54" spans="1:43" ht="18.75" customHeight="1" x14ac:dyDescent="0.15">
      <c r="A54" s="353"/>
      <c r="B54" s="353"/>
      <c r="C54" s="353"/>
      <c r="D54" s="353"/>
      <c r="E54" s="353"/>
      <c r="J54" s="385">
        <v>28</v>
      </c>
      <c r="K54" s="13" t="s">
        <v>731</v>
      </c>
      <c r="L54" s="13" t="str">
        <f>仕様書作成!CJ61</f>
        <v>SY50M-38-3A-L6</v>
      </c>
      <c r="M54" s="13" t="str">
        <f>仕様書作成!CM61</f>
        <v/>
      </c>
      <c r="N54" s="13" t="str">
        <f t="shared" si="19"/>
        <v/>
      </c>
      <c r="T54" s="13" t="str">
        <f t="shared" si="17"/>
        <v/>
      </c>
      <c r="U54" s="13" t="str">
        <f t="shared" si="17"/>
        <v/>
      </c>
      <c r="V54" s="13" t="str">
        <f t="shared" si="17"/>
        <v/>
      </c>
      <c r="W54" s="13" t="str">
        <f t="shared" si="17"/>
        <v/>
      </c>
      <c r="X54" s="13" t="str">
        <f t="shared" si="17"/>
        <v/>
      </c>
      <c r="Y54" s="13" t="str">
        <f t="shared" si="17"/>
        <v/>
      </c>
      <c r="Z54" s="13" t="str">
        <f t="shared" si="17"/>
        <v/>
      </c>
      <c r="AA54" s="13" t="str">
        <f t="shared" si="17"/>
        <v/>
      </c>
      <c r="AB54" s="13" t="str">
        <f t="shared" si="17"/>
        <v/>
      </c>
      <c r="AC54" s="13" t="str">
        <f t="shared" si="17"/>
        <v/>
      </c>
      <c r="AD54" s="13" t="str">
        <f t="shared" si="17"/>
        <v/>
      </c>
      <c r="AE54" s="13" t="str">
        <f t="shared" si="17"/>
        <v/>
      </c>
      <c r="AF54" s="13" t="str">
        <f t="shared" si="17"/>
        <v/>
      </c>
      <c r="AG54" s="13" t="str">
        <f t="shared" si="17"/>
        <v/>
      </c>
      <c r="AH54" s="13" t="str">
        <f t="shared" si="17"/>
        <v/>
      </c>
      <c r="AI54" s="13" t="str">
        <f t="shared" si="17"/>
        <v/>
      </c>
      <c r="AJ54" s="13" t="str">
        <f t="shared" si="18"/>
        <v/>
      </c>
      <c r="AK54" s="13" t="str">
        <f t="shared" si="18"/>
        <v/>
      </c>
      <c r="AL54" s="13" t="str">
        <f t="shared" si="18"/>
        <v/>
      </c>
      <c r="AM54" s="13" t="str">
        <f t="shared" si="18"/>
        <v/>
      </c>
      <c r="AN54" s="13" t="str">
        <f t="shared" si="18"/>
        <v/>
      </c>
      <c r="AO54" s="13" t="str">
        <f t="shared" si="18"/>
        <v/>
      </c>
      <c r="AP54" s="13" t="str">
        <f t="shared" si="18"/>
        <v/>
      </c>
      <c r="AQ54" s="13" t="str">
        <f t="shared" si="18"/>
        <v/>
      </c>
    </row>
    <row r="55" spans="1:43" ht="18.75" customHeight="1" x14ac:dyDescent="0.15">
      <c r="A55" s="353"/>
      <c r="B55" s="353"/>
      <c r="C55" s="353"/>
      <c r="D55" s="353"/>
      <c r="E55" s="353"/>
      <c r="J55" s="385">
        <v>29</v>
      </c>
      <c r="K55" s="13" t="s">
        <v>732</v>
      </c>
      <c r="L55" s="13" t="str">
        <f>仕様書作成!CJ62</f>
        <v>SY50M-38-3A-L8</v>
      </c>
      <c r="M55" s="13" t="str">
        <f>仕様書作成!CM62</f>
        <v/>
      </c>
      <c r="N55" s="13" t="str">
        <f t="shared" si="19"/>
        <v/>
      </c>
      <c r="T55" s="13" t="str">
        <f t="shared" si="17"/>
        <v/>
      </c>
      <c r="U55" s="13" t="str">
        <f t="shared" si="17"/>
        <v/>
      </c>
      <c r="V55" s="13" t="str">
        <f t="shared" si="17"/>
        <v/>
      </c>
      <c r="W55" s="13" t="str">
        <f t="shared" si="17"/>
        <v/>
      </c>
      <c r="X55" s="13" t="str">
        <f t="shared" si="17"/>
        <v/>
      </c>
      <c r="Y55" s="13" t="str">
        <f t="shared" si="17"/>
        <v/>
      </c>
      <c r="Z55" s="13" t="str">
        <f t="shared" si="17"/>
        <v/>
      </c>
      <c r="AA55" s="13" t="str">
        <f t="shared" si="17"/>
        <v/>
      </c>
      <c r="AB55" s="13" t="str">
        <f t="shared" si="17"/>
        <v/>
      </c>
      <c r="AC55" s="13" t="str">
        <f t="shared" si="17"/>
        <v/>
      </c>
      <c r="AD55" s="13" t="str">
        <f t="shared" si="17"/>
        <v/>
      </c>
      <c r="AE55" s="13" t="str">
        <f t="shared" si="17"/>
        <v/>
      </c>
      <c r="AF55" s="13" t="str">
        <f t="shared" si="17"/>
        <v/>
      </c>
      <c r="AG55" s="13" t="str">
        <f t="shared" si="17"/>
        <v/>
      </c>
      <c r="AH55" s="13" t="str">
        <f t="shared" si="17"/>
        <v/>
      </c>
      <c r="AI55" s="13" t="str">
        <f t="shared" si="17"/>
        <v/>
      </c>
      <c r="AJ55" s="13" t="str">
        <f t="shared" si="18"/>
        <v/>
      </c>
      <c r="AK55" s="13" t="str">
        <f t="shared" si="18"/>
        <v/>
      </c>
      <c r="AL55" s="13" t="str">
        <f t="shared" si="18"/>
        <v/>
      </c>
      <c r="AM55" s="13" t="str">
        <f t="shared" si="18"/>
        <v/>
      </c>
      <c r="AN55" s="13" t="str">
        <f t="shared" si="18"/>
        <v/>
      </c>
      <c r="AO55" s="13" t="str">
        <f t="shared" si="18"/>
        <v/>
      </c>
      <c r="AP55" s="13" t="str">
        <f t="shared" si="18"/>
        <v/>
      </c>
      <c r="AQ55" s="13" t="str">
        <f t="shared" si="18"/>
        <v/>
      </c>
    </row>
    <row r="56" spans="1:43" ht="18.75" customHeight="1" x14ac:dyDescent="0.15">
      <c r="A56" s="353"/>
      <c r="B56" s="353"/>
      <c r="C56" s="353"/>
      <c r="D56" s="353"/>
      <c r="E56" s="353"/>
      <c r="J56" s="385">
        <v>30</v>
      </c>
      <c r="K56" s="13" t="s">
        <v>733</v>
      </c>
      <c r="L56" s="13" t="str">
        <f>仕様書作成!CJ63</f>
        <v>SY50M-38-3A-LN3</v>
      </c>
      <c r="M56" s="13" t="str">
        <f>仕様書作成!CM63</f>
        <v/>
      </c>
      <c r="N56" s="13" t="str">
        <f t="shared" si="19"/>
        <v/>
      </c>
      <c r="T56" s="13" t="str">
        <f t="shared" si="17"/>
        <v/>
      </c>
      <c r="U56" s="13" t="str">
        <f t="shared" si="17"/>
        <v/>
      </c>
      <c r="V56" s="13" t="str">
        <f t="shared" si="17"/>
        <v/>
      </c>
      <c r="W56" s="13" t="str">
        <f t="shared" si="17"/>
        <v/>
      </c>
      <c r="X56" s="13" t="str">
        <f t="shared" si="17"/>
        <v/>
      </c>
      <c r="Y56" s="13" t="str">
        <f t="shared" si="17"/>
        <v/>
      </c>
      <c r="Z56" s="13" t="str">
        <f t="shared" si="17"/>
        <v/>
      </c>
      <c r="AA56" s="13" t="str">
        <f t="shared" si="17"/>
        <v/>
      </c>
      <c r="AB56" s="13" t="str">
        <f t="shared" si="17"/>
        <v/>
      </c>
      <c r="AC56" s="13" t="str">
        <f t="shared" si="17"/>
        <v/>
      </c>
      <c r="AD56" s="13" t="str">
        <f t="shared" si="17"/>
        <v/>
      </c>
      <c r="AE56" s="13" t="str">
        <f t="shared" si="17"/>
        <v/>
      </c>
      <c r="AF56" s="13" t="str">
        <f t="shared" si="17"/>
        <v/>
      </c>
      <c r="AG56" s="13" t="str">
        <f t="shared" si="17"/>
        <v/>
      </c>
      <c r="AH56" s="13" t="str">
        <f t="shared" si="17"/>
        <v/>
      </c>
      <c r="AI56" s="13" t="str">
        <f t="shared" ref="AI56:AQ71" si="20">IF(COUNTIF(AI$168:AI$173,$L56)=1,"O","")</f>
        <v/>
      </c>
      <c r="AJ56" s="13" t="str">
        <f t="shared" si="20"/>
        <v/>
      </c>
      <c r="AK56" s="13" t="str">
        <f t="shared" si="20"/>
        <v/>
      </c>
      <c r="AL56" s="13" t="str">
        <f t="shared" si="20"/>
        <v/>
      </c>
      <c r="AM56" s="13" t="str">
        <f t="shared" si="20"/>
        <v/>
      </c>
      <c r="AN56" s="13" t="str">
        <f t="shared" si="20"/>
        <v/>
      </c>
      <c r="AO56" s="13" t="str">
        <f t="shared" si="20"/>
        <v/>
      </c>
      <c r="AP56" s="13" t="str">
        <f t="shared" si="20"/>
        <v/>
      </c>
      <c r="AQ56" s="13" t="str">
        <f t="shared" si="20"/>
        <v/>
      </c>
    </row>
    <row r="57" spans="1:43" ht="18.75" customHeight="1" x14ac:dyDescent="0.15">
      <c r="A57" s="353"/>
      <c r="B57" s="353"/>
      <c r="C57" s="353"/>
      <c r="D57" s="353"/>
      <c r="E57" s="353"/>
      <c r="J57" s="385">
        <v>31</v>
      </c>
      <c r="K57" s="13" t="s">
        <v>734</v>
      </c>
      <c r="L57" s="13" t="str">
        <f>仕様書作成!CJ64</f>
        <v>SY50M-38-3A-LN7</v>
      </c>
      <c r="M57" s="13" t="str">
        <f>仕様書作成!CM64</f>
        <v/>
      </c>
      <c r="N57" s="13" t="str">
        <f t="shared" si="19"/>
        <v/>
      </c>
      <c r="T57" s="13" t="str">
        <f t="shared" ref="T57:AI72" si="21">IF(COUNTIF(T$168:T$173,$L57)=1,"O","")</f>
        <v/>
      </c>
      <c r="U57" s="13" t="str">
        <f t="shared" si="21"/>
        <v/>
      </c>
      <c r="V57" s="13" t="str">
        <f t="shared" si="21"/>
        <v/>
      </c>
      <c r="W57" s="13" t="str">
        <f t="shared" si="21"/>
        <v/>
      </c>
      <c r="X57" s="13" t="str">
        <f t="shared" si="21"/>
        <v/>
      </c>
      <c r="Y57" s="13" t="str">
        <f t="shared" si="21"/>
        <v/>
      </c>
      <c r="Z57" s="13" t="str">
        <f t="shared" si="21"/>
        <v/>
      </c>
      <c r="AA57" s="13" t="str">
        <f t="shared" si="21"/>
        <v/>
      </c>
      <c r="AB57" s="13" t="str">
        <f t="shared" si="21"/>
        <v/>
      </c>
      <c r="AC57" s="13" t="str">
        <f t="shared" si="21"/>
        <v/>
      </c>
      <c r="AD57" s="13" t="str">
        <f t="shared" si="21"/>
        <v/>
      </c>
      <c r="AE57" s="13" t="str">
        <f t="shared" si="21"/>
        <v/>
      </c>
      <c r="AF57" s="13" t="str">
        <f t="shared" si="21"/>
        <v/>
      </c>
      <c r="AG57" s="13" t="str">
        <f t="shared" si="21"/>
        <v/>
      </c>
      <c r="AH57" s="13" t="str">
        <f t="shared" si="21"/>
        <v/>
      </c>
      <c r="AI57" s="13" t="str">
        <f t="shared" si="21"/>
        <v/>
      </c>
      <c r="AJ57" s="13" t="str">
        <f t="shared" si="20"/>
        <v/>
      </c>
      <c r="AK57" s="13" t="str">
        <f t="shared" si="20"/>
        <v/>
      </c>
      <c r="AL57" s="13" t="str">
        <f t="shared" si="20"/>
        <v/>
      </c>
      <c r="AM57" s="13" t="str">
        <f t="shared" si="20"/>
        <v/>
      </c>
      <c r="AN57" s="13" t="str">
        <f t="shared" si="20"/>
        <v/>
      </c>
      <c r="AO57" s="13" t="str">
        <f t="shared" si="20"/>
        <v/>
      </c>
      <c r="AP57" s="13" t="str">
        <f t="shared" si="20"/>
        <v/>
      </c>
      <c r="AQ57" s="13" t="str">
        <f t="shared" si="20"/>
        <v/>
      </c>
    </row>
    <row r="58" spans="1:43" ht="18.75" customHeight="1" x14ac:dyDescent="0.15">
      <c r="A58" s="353"/>
      <c r="B58" s="353"/>
      <c r="C58" s="353"/>
      <c r="D58" s="353"/>
      <c r="E58" s="353"/>
      <c r="J58" s="385">
        <v>32</v>
      </c>
      <c r="K58" s="13" t="s">
        <v>735</v>
      </c>
      <c r="L58" s="13" t="str">
        <f>仕様書作成!CJ66</f>
        <v>SY50M-38-3A-LN9</v>
      </c>
      <c r="M58" s="13" t="str">
        <f>仕様書作成!CM66</f>
        <v/>
      </c>
      <c r="N58" s="13" t="str">
        <f t="shared" si="19"/>
        <v/>
      </c>
      <c r="T58" s="13" t="str">
        <f t="shared" si="21"/>
        <v/>
      </c>
      <c r="U58" s="13" t="str">
        <f t="shared" si="21"/>
        <v/>
      </c>
      <c r="V58" s="13" t="str">
        <f t="shared" si="21"/>
        <v/>
      </c>
      <c r="W58" s="13" t="str">
        <f t="shared" si="21"/>
        <v/>
      </c>
      <c r="X58" s="13" t="str">
        <f t="shared" si="21"/>
        <v/>
      </c>
      <c r="Y58" s="13" t="str">
        <f t="shared" si="21"/>
        <v/>
      </c>
      <c r="Z58" s="13" t="str">
        <f t="shared" si="21"/>
        <v/>
      </c>
      <c r="AA58" s="13" t="str">
        <f t="shared" si="21"/>
        <v/>
      </c>
      <c r="AB58" s="13" t="str">
        <f t="shared" si="21"/>
        <v/>
      </c>
      <c r="AC58" s="13" t="str">
        <f t="shared" si="21"/>
        <v/>
      </c>
      <c r="AD58" s="13" t="str">
        <f t="shared" si="21"/>
        <v/>
      </c>
      <c r="AE58" s="13" t="str">
        <f t="shared" si="21"/>
        <v/>
      </c>
      <c r="AF58" s="13" t="str">
        <f t="shared" si="21"/>
        <v/>
      </c>
      <c r="AG58" s="13" t="str">
        <f t="shared" si="21"/>
        <v/>
      </c>
      <c r="AH58" s="13" t="str">
        <f t="shared" si="21"/>
        <v/>
      </c>
      <c r="AI58" s="13" t="str">
        <f t="shared" si="21"/>
        <v/>
      </c>
      <c r="AJ58" s="13" t="str">
        <f t="shared" si="20"/>
        <v/>
      </c>
      <c r="AK58" s="13" t="str">
        <f t="shared" si="20"/>
        <v/>
      </c>
      <c r="AL58" s="13" t="str">
        <f t="shared" si="20"/>
        <v/>
      </c>
      <c r="AM58" s="13" t="str">
        <f t="shared" si="20"/>
        <v/>
      </c>
      <c r="AN58" s="13" t="str">
        <f t="shared" si="20"/>
        <v/>
      </c>
      <c r="AO58" s="13" t="str">
        <f t="shared" si="20"/>
        <v/>
      </c>
      <c r="AP58" s="13" t="str">
        <f t="shared" si="20"/>
        <v/>
      </c>
      <c r="AQ58" s="13" t="str">
        <f t="shared" si="20"/>
        <v/>
      </c>
    </row>
    <row r="59" spans="1:43" ht="18.75" customHeight="1" x14ac:dyDescent="0.15">
      <c r="A59" s="353"/>
      <c r="B59" s="353"/>
      <c r="C59" s="353"/>
      <c r="D59" s="353"/>
      <c r="E59" s="353"/>
      <c r="J59" s="385">
        <v>33</v>
      </c>
      <c r="K59" s="13" t="s">
        <v>736</v>
      </c>
      <c r="L59" s="13" t="str">
        <f>仕様書作成!CJ67</f>
        <v>SY50M-39-1A-C4</v>
      </c>
      <c r="M59" s="13" t="str">
        <f>仕様書作成!CM67</f>
        <v/>
      </c>
      <c r="N59" s="13" t="str">
        <f t="shared" si="19"/>
        <v/>
      </c>
      <c r="T59" s="13" t="str">
        <f t="shared" si="21"/>
        <v/>
      </c>
      <c r="U59" s="13" t="str">
        <f t="shared" si="21"/>
        <v/>
      </c>
      <c r="V59" s="13" t="str">
        <f t="shared" si="21"/>
        <v/>
      </c>
      <c r="W59" s="13" t="str">
        <f t="shared" si="21"/>
        <v/>
      </c>
      <c r="X59" s="13" t="str">
        <f t="shared" si="21"/>
        <v/>
      </c>
      <c r="Y59" s="13" t="str">
        <f t="shared" si="21"/>
        <v/>
      </c>
      <c r="Z59" s="13" t="str">
        <f t="shared" si="21"/>
        <v/>
      </c>
      <c r="AA59" s="13" t="str">
        <f t="shared" si="21"/>
        <v/>
      </c>
      <c r="AB59" s="13" t="str">
        <f t="shared" si="21"/>
        <v/>
      </c>
      <c r="AC59" s="13" t="str">
        <f t="shared" si="21"/>
        <v/>
      </c>
      <c r="AD59" s="13" t="str">
        <f t="shared" si="21"/>
        <v/>
      </c>
      <c r="AE59" s="13" t="str">
        <f t="shared" si="21"/>
        <v/>
      </c>
      <c r="AF59" s="13" t="str">
        <f t="shared" si="21"/>
        <v/>
      </c>
      <c r="AG59" s="13" t="str">
        <f t="shared" si="21"/>
        <v/>
      </c>
      <c r="AH59" s="13" t="str">
        <f t="shared" si="21"/>
        <v/>
      </c>
      <c r="AI59" s="13" t="str">
        <f t="shared" si="21"/>
        <v/>
      </c>
      <c r="AJ59" s="13" t="str">
        <f t="shared" si="20"/>
        <v/>
      </c>
      <c r="AK59" s="13" t="str">
        <f t="shared" si="20"/>
        <v/>
      </c>
      <c r="AL59" s="13" t="str">
        <f t="shared" si="20"/>
        <v/>
      </c>
      <c r="AM59" s="13" t="str">
        <f t="shared" si="20"/>
        <v/>
      </c>
      <c r="AN59" s="13" t="str">
        <f t="shared" si="20"/>
        <v/>
      </c>
      <c r="AO59" s="13" t="str">
        <f t="shared" si="20"/>
        <v/>
      </c>
      <c r="AP59" s="13" t="str">
        <f t="shared" si="20"/>
        <v/>
      </c>
      <c r="AQ59" s="13" t="str">
        <f t="shared" si="20"/>
        <v/>
      </c>
    </row>
    <row r="60" spans="1:43" ht="18.75" customHeight="1" x14ac:dyDescent="0.15">
      <c r="A60" s="353"/>
      <c r="B60" s="353"/>
      <c r="C60" s="353"/>
      <c r="D60" s="353"/>
      <c r="E60" s="353"/>
      <c r="J60" s="385">
        <v>34</v>
      </c>
      <c r="K60" s="13" t="s">
        <v>737</v>
      </c>
      <c r="L60" s="13" t="str">
        <f>仕様書作成!CJ68</f>
        <v>SY50M-39-1A-C6</v>
      </c>
      <c r="M60" s="13" t="str">
        <f>仕様書作成!CM68</f>
        <v/>
      </c>
      <c r="N60" s="13" t="str">
        <f t="shared" si="19"/>
        <v/>
      </c>
      <c r="T60" s="13" t="str">
        <f t="shared" si="21"/>
        <v/>
      </c>
      <c r="U60" s="13" t="str">
        <f t="shared" si="21"/>
        <v/>
      </c>
      <c r="V60" s="13" t="str">
        <f t="shared" si="21"/>
        <v/>
      </c>
      <c r="W60" s="13" t="str">
        <f t="shared" si="21"/>
        <v/>
      </c>
      <c r="X60" s="13" t="str">
        <f t="shared" si="21"/>
        <v/>
      </c>
      <c r="Y60" s="13" t="str">
        <f t="shared" si="21"/>
        <v/>
      </c>
      <c r="Z60" s="13" t="str">
        <f t="shared" si="21"/>
        <v/>
      </c>
      <c r="AA60" s="13" t="str">
        <f t="shared" si="21"/>
        <v/>
      </c>
      <c r="AB60" s="13" t="str">
        <f t="shared" si="21"/>
        <v/>
      </c>
      <c r="AC60" s="13" t="str">
        <f t="shared" si="21"/>
        <v/>
      </c>
      <c r="AD60" s="13" t="str">
        <f t="shared" si="21"/>
        <v/>
      </c>
      <c r="AE60" s="13" t="str">
        <f t="shared" si="21"/>
        <v/>
      </c>
      <c r="AF60" s="13" t="str">
        <f t="shared" si="21"/>
        <v/>
      </c>
      <c r="AG60" s="13" t="str">
        <f t="shared" si="21"/>
        <v/>
      </c>
      <c r="AH60" s="13" t="str">
        <f t="shared" si="21"/>
        <v/>
      </c>
      <c r="AI60" s="13" t="str">
        <f t="shared" si="21"/>
        <v/>
      </c>
      <c r="AJ60" s="13" t="str">
        <f t="shared" si="20"/>
        <v/>
      </c>
      <c r="AK60" s="13" t="str">
        <f t="shared" si="20"/>
        <v/>
      </c>
      <c r="AL60" s="13" t="str">
        <f t="shared" si="20"/>
        <v/>
      </c>
      <c r="AM60" s="13" t="str">
        <f t="shared" si="20"/>
        <v/>
      </c>
      <c r="AN60" s="13" t="str">
        <f t="shared" si="20"/>
        <v/>
      </c>
      <c r="AO60" s="13" t="str">
        <f t="shared" si="20"/>
        <v/>
      </c>
      <c r="AP60" s="13" t="str">
        <f t="shared" si="20"/>
        <v/>
      </c>
      <c r="AQ60" s="13" t="str">
        <f t="shared" si="20"/>
        <v/>
      </c>
    </row>
    <row r="61" spans="1:43" ht="18.75" customHeight="1" x14ac:dyDescent="0.15">
      <c r="J61" s="385">
        <v>35</v>
      </c>
      <c r="K61" s="13" t="s">
        <v>738</v>
      </c>
      <c r="L61" s="13" t="str">
        <f>仕様書作成!CJ69</f>
        <v>SY50M-39-1A-C8</v>
      </c>
      <c r="M61" s="13" t="str">
        <f>仕様書作成!CM69</f>
        <v/>
      </c>
      <c r="N61" s="13" t="str">
        <f t="shared" si="19"/>
        <v/>
      </c>
      <c r="T61" s="13" t="str">
        <f t="shared" si="21"/>
        <v/>
      </c>
      <c r="U61" s="13" t="str">
        <f t="shared" si="21"/>
        <v/>
      </c>
      <c r="V61" s="13" t="str">
        <f t="shared" si="21"/>
        <v/>
      </c>
      <c r="W61" s="13" t="str">
        <f t="shared" si="21"/>
        <v/>
      </c>
      <c r="X61" s="13" t="str">
        <f t="shared" si="21"/>
        <v/>
      </c>
      <c r="Y61" s="13" t="str">
        <f t="shared" si="21"/>
        <v/>
      </c>
      <c r="Z61" s="13" t="str">
        <f t="shared" si="21"/>
        <v/>
      </c>
      <c r="AA61" s="13" t="str">
        <f t="shared" si="21"/>
        <v/>
      </c>
      <c r="AB61" s="13" t="str">
        <f t="shared" si="21"/>
        <v/>
      </c>
      <c r="AC61" s="13" t="str">
        <f t="shared" si="21"/>
        <v/>
      </c>
      <c r="AD61" s="13" t="str">
        <f t="shared" si="21"/>
        <v/>
      </c>
      <c r="AE61" s="13" t="str">
        <f t="shared" si="21"/>
        <v/>
      </c>
      <c r="AF61" s="13" t="str">
        <f t="shared" si="21"/>
        <v/>
      </c>
      <c r="AG61" s="13" t="str">
        <f t="shared" si="21"/>
        <v/>
      </c>
      <c r="AH61" s="13" t="str">
        <f t="shared" si="21"/>
        <v/>
      </c>
      <c r="AI61" s="13" t="str">
        <f t="shared" si="21"/>
        <v/>
      </c>
      <c r="AJ61" s="13" t="str">
        <f t="shared" si="20"/>
        <v/>
      </c>
      <c r="AK61" s="13" t="str">
        <f t="shared" si="20"/>
        <v/>
      </c>
      <c r="AL61" s="13" t="str">
        <f t="shared" si="20"/>
        <v/>
      </c>
      <c r="AM61" s="13" t="str">
        <f t="shared" si="20"/>
        <v/>
      </c>
      <c r="AN61" s="13" t="str">
        <f t="shared" si="20"/>
        <v/>
      </c>
      <c r="AO61" s="13" t="str">
        <f t="shared" si="20"/>
        <v/>
      </c>
      <c r="AP61" s="13" t="str">
        <f t="shared" si="20"/>
        <v/>
      </c>
      <c r="AQ61" s="13" t="str">
        <f t="shared" si="20"/>
        <v/>
      </c>
    </row>
    <row r="62" spans="1:43" ht="18.75" customHeight="1" x14ac:dyDescent="0.15">
      <c r="J62" s="385">
        <v>36</v>
      </c>
      <c r="K62" s="13" t="s">
        <v>739</v>
      </c>
      <c r="L62" s="13" t="str">
        <f>仕様書作成!CJ70</f>
        <v>SY50M-39-1A-N3</v>
      </c>
      <c r="M62" s="13" t="str">
        <f>仕様書作成!CM70</f>
        <v/>
      </c>
      <c r="N62" s="13" t="str">
        <f t="shared" si="19"/>
        <v/>
      </c>
      <c r="T62" s="13" t="str">
        <f t="shared" si="21"/>
        <v/>
      </c>
      <c r="U62" s="13" t="str">
        <f t="shared" si="21"/>
        <v/>
      </c>
      <c r="V62" s="13" t="str">
        <f t="shared" si="21"/>
        <v/>
      </c>
      <c r="W62" s="13" t="str">
        <f t="shared" si="21"/>
        <v/>
      </c>
      <c r="X62" s="13" t="str">
        <f t="shared" si="21"/>
        <v/>
      </c>
      <c r="Y62" s="13" t="str">
        <f t="shared" si="21"/>
        <v/>
      </c>
      <c r="Z62" s="13" t="str">
        <f t="shared" si="21"/>
        <v/>
      </c>
      <c r="AA62" s="13" t="str">
        <f t="shared" si="21"/>
        <v/>
      </c>
      <c r="AB62" s="13" t="str">
        <f t="shared" si="21"/>
        <v/>
      </c>
      <c r="AC62" s="13" t="str">
        <f t="shared" si="21"/>
        <v/>
      </c>
      <c r="AD62" s="13" t="str">
        <f t="shared" si="21"/>
        <v/>
      </c>
      <c r="AE62" s="13" t="str">
        <f t="shared" si="21"/>
        <v/>
      </c>
      <c r="AF62" s="13" t="str">
        <f t="shared" si="21"/>
        <v/>
      </c>
      <c r="AG62" s="13" t="str">
        <f t="shared" si="21"/>
        <v/>
      </c>
      <c r="AH62" s="13" t="str">
        <f t="shared" si="21"/>
        <v/>
      </c>
      <c r="AI62" s="13" t="str">
        <f t="shared" si="21"/>
        <v/>
      </c>
      <c r="AJ62" s="13" t="str">
        <f t="shared" si="20"/>
        <v/>
      </c>
      <c r="AK62" s="13" t="str">
        <f t="shared" si="20"/>
        <v/>
      </c>
      <c r="AL62" s="13" t="str">
        <f t="shared" si="20"/>
        <v/>
      </c>
      <c r="AM62" s="13" t="str">
        <f t="shared" si="20"/>
        <v/>
      </c>
      <c r="AN62" s="13" t="str">
        <f t="shared" si="20"/>
        <v/>
      </c>
      <c r="AO62" s="13" t="str">
        <f t="shared" si="20"/>
        <v/>
      </c>
      <c r="AP62" s="13" t="str">
        <f t="shared" si="20"/>
        <v/>
      </c>
      <c r="AQ62" s="13" t="str">
        <f t="shared" si="20"/>
        <v/>
      </c>
    </row>
    <row r="63" spans="1:43" ht="18.75" customHeight="1" x14ac:dyDescent="0.15">
      <c r="J63" s="385">
        <v>37</v>
      </c>
      <c r="K63" s="13" t="s">
        <v>740</v>
      </c>
      <c r="L63" s="13" t="str">
        <f>仕様書作成!CJ71</f>
        <v>SY50M-39-1A-N7</v>
      </c>
      <c r="M63" s="13" t="str">
        <f>仕様書作成!CM71</f>
        <v/>
      </c>
      <c r="N63" s="13" t="str">
        <f t="shared" si="19"/>
        <v/>
      </c>
      <c r="T63" s="13" t="str">
        <f t="shared" si="21"/>
        <v/>
      </c>
      <c r="U63" s="13" t="str">
        <f t="shared" si="21"/>
        <v/>
      </c>
      <c r="V63" s="13" t="str">
        <f t="shared" si="21"/>
        <v/>
      </c>
      <c r="W63" s="13" t="str">
        <f t="shared" si="21"/>
        <v/>
      </c>
      <c r="X63" s="13" t="str">
        <f t="shared" si="21"/>
        <v/>
      </c>
      <c r="Y63" s="13" t="str">
        <f t="shared" si="21"/>
        <v/>
      </c>
      <c r="Z63" s="13" t="str">
        <f t="shared" si="21"/>
        <v/>
      </c>
      <c r="AA63" s="13" t="str">
        <f t="shared" si="21"/>
        <v/>
      </c>
      <c r="AB63" s="13" t="str">
        <f t="shared" si="21"/>
        <v/>
      </c>
      <c r="AC63" s="13" t="str">
        <f t="shared" si="21"/>
        <v/>
      </c>
      <c r="AD63" s="13" t="str">
        <f t="shared" si="21"/>
        <v/>
      </c>
      <c r="AE63" s="13" t="str">
        <f t="shared" si="21"/>
        <v/>
      </c>
      <c r="AF63" s="13" t="str">
        <f t="shared" si="21"/>
        <v/>
      </c>
      <c r="AG63" s="13" t="str">
        <f t="shared" si="21"/>
        <v/>
      </c>
      <c r="AH63" s="13" t="str">
        <f t="shared" si="21"/>
        <v/>
      </c>
      <c r="AI63" s="13" t="str">
        <f t="shared" si="21"/>
        <v/>
      </c>
      <c r="AJ63" s="13" t="str">
        <f t="shared" si="20"/>
        <v/>
      </c>
      <c r="AK63" s="13" t="str">
        <f t="shared" si="20"/>
        <v/>
      </c>
      <c r="AL63" s="13" t="str">
        <f t="shared" si="20"/>
        <v/>
      </c>
      <c r="AM63" s="13" t="str">
        <f t="shared" si="20"/>
        <v/>
      </c>
      <c r="AN63" s="13" t="str">
        <f t="shared" si="20"/>
        <v/>
      </c>
      <c r="AO63" s="13" t="str">
        <f t="shared" si="20"/>
        <v/>
      </c>
      <c r="AP63" s="13" t="str">
        <f t="shared" si="20"/>
        <v/>
      </c>
      <c r="AQ63" s="13" t="str">
        <f t="shared" si="20"/>
        <v/>
      </c>
    </row>
    <row r="64" spans="1:43" ht="18.75" customHeight="1" x14ac:dyDescent="0.15">
      <c r="J64" s="385">
        <v>38</v>
      </c>
      <c r="K64" s="13" t="s">
        <v>741</v>
      </c>
      <c r="L64" s="13" t="str">
        <f>仕様書作成!CJ72</f>
        <v>SY50M-39-1A-N9</v>
      </c>
      <c r="M64" s="13" t="str">
        <f>仕様書作成!CM72</f>
        <v/>
      </c>
      <c r="N64" s="13" t="str">
        <f t="shared" si="19"/>
        <v/>
      </c>
      <c r="T64" s="13" t="str">
        <f t="shared" si="21"/>
        <v/>
      </c>
      <c r="U64" s="13" t="str">
        <f t="shared" si="21"/>
        <v/>
      </c>
      <c r="V64" s="13" t="str">
        <f t="shared" si="21"/>
        <v/>
      </c>
      <c r="W64" s="13" t="str">
        <f t="shared" si="21"/>
        <v/>
      </c>
      <c r="X64" s="13" t="str">
        <f t="shared" si="21"/>
        <v/>
      </c>
      <c r="Y64" s="13" t="str">
        <f t="shared" si="21"/>
        <v/>
      </c>
      <c r="Z64" s="13" t="str">
        <f t="shared" si="21"/>
        <v/>
      </c>
      <c r="AA64" s="13" t="str">
        <f t="shared" si="21"/>
        <v/>
      </c>
      <c r="AB64" s="13" t="str">
        <f t="shared" si="21"/>
        <v/>
      </c>
      <c r="AC64" s="13" t="str">
        <f t="shared" si="21"/>
        <v/>
      </c>
      <c r="AD64" s="13" t="str">
        <f t="shared" si="21"/>
        <v/>
      </c>
      <c r="AE64" s="13" t="str">
        <f t="shared" si="21"/>
        <v/>
      </c>
      <c r="AF64" s="13" t="str">
        <f t="shared" si="21"/>
        <v/>
      </c>
      <c r="AG64" s="13" t="str">
        <f t="shared" si="21"/>
        <v/>
      </c>
      <c r="AH64" s="13" t="str">
        <f t="shared" si="21"/>
        <v/>
      </c>
      <c r="AI64" s="13" t="str">
        <f t="shared" si="21"/>
        <v/>
      </c>
      <c r="AJ64" s="13" t="str">
        <f t="shared" si="20"/>
        <v/>
      </c>
      <c r="AK64" s="13" t="str">
        <f t="shared" si="20"/>
        <v/>
      </c>
      <c r="AL64" s="13" t="str">
        <f t="shared" si="20"/>
        <v/>
      </c>
      <c r="AM64" s="13" t="str">
        <f t="shared" si="20"/>
        <v/>
      </c>
      <c r="AN64" s="13" t="str">
        <f t="shared" si="20"/>
        <v/>
      </c>
      <c r="AO64" s="13" t="str">
        <f t="shared" si="20"/>
        <v/>
      </c>
      <c r="AP64" s="13" t="str">
        <f t="shared" si="20"/>
        <v/>
      </c>
      <c r="AQ64" s="13" t="str">
        <f t="shared" si="20"/>
        <v/>
      </c>
    </row>
    <row r="65" spans="8:43" ht="12.75" customHeight="1" x14ac:dyDescent="0.15">
      <c r="J65" s="385">
        <v>39</v>
      </c>
      <c r="K65" s="13" t="s">
        <v>742</v>
      </c>
      <c r="L65" s="13" t="str">
        <f>仕様書作成!CJ73</f>
        <v>SY50M-39-2A-L4</v>
      </c>
      <c r="M65" s="13" t="str">
        <f>仕様書作成!CM73</f>
        <v/>
      </c>
      <c r="N65" s="13" t="str">
        <f t="shared" si="19"/>
        <v/>
      </c>
      <c r="T65" s="13" t="str">
        <f t="shared" si="21"/>
        <v/>
      </c>
      <c r="U65" s="13" t="str">
        <f t="shared" si="21"/>
        <v/>
      </c>
      <c r="V65" s="13" t="str">
        <f t="shared" si="21"/>
        <v/>
      </c>
      <c r="W65" s="13" t="str">
        <f t="shared" si="21"/>
        <v/>
      </c>
      <c r="X65" s="13" t="str">
        <f t="shared" si="21"/>
        <v/>
      </c>
      <c r="Y65" s="13" t="str">
        <f t="shared" si="21"/>
        <v/>
      </c>
      <c r="Z65" s="13" t="str">
        <f t="shared" si="21"/>
        <v/>
      </c>
      <c r="AA65" s="13" t="str">
        <f t="shared" si="21"/>
        <v/>
      </c>
      <c r="AB65" s="13" t="str">
        <f t="shared" si="21"/>
        <v/>
      </c>
      <c r="AC65" s="13" t="str">
        <f t="shared" si="21"/>
        <v/>
      </c>
      <c r="AD65" s="13" t="str">
        <f t="shared" si="21"/>
        <v/>
      </c>
      <c r="AE65" s="13" t="str">
        <f t="shared" si="21"/>
        <v/>
      </c>
      <c r="AF65" s="13" t="str">
        <f t="shared" si="21"/>
        <v/>
      </c>
      <c r="AG65" s="13" t="str">
        <f t="shared" si="21"/>
        <v/>
      </c>
      <c r="AH65" s="13" t="str">
        <f t="shared" si="21"/>
        <v/>
      </c>
      <c r="AI65" s="13" t="str">
        <f t="shared" si="21"/>
        <v/>
      </c>
      <c r="AJ65" s="13" t="str">
        <f t="shared" si="20"/>
        <v/>
      </c>
      <c r="AK65" s="13" t="str">
        <f t="shared" si="20"/>
        <v/>
      </c>
      <c r="AL65" s="13" t="str">
        <f t="shared" si="20"/>
        <v/>
      </c>
      <c r="AM65" s="13" t="str">
        <f t="shared" si="20"/>
        <v/>
      </c>
      <c r="AN65" s="13" t="str">
        <f t="shared" si="20"/>
        <v/>
      </c>
      <c r="AO65" s="13" t="str">
        <f t="shared" si="20"/>
        <v/>
      </c>
      <c r="AP65" s="13" t="str">
        <f t="shared" si="20"/>
        <v/>
      </c>
      <c r="AQ65" s="13" t="str">
        <f t="shared" si="20"/>
        <v/>
      </c>
    </row>
    <row r="66" spans="8:43" ht="12.75" customHeight="1" x14ac:dyDescent="0.15">
      <c r="J66" s="385">
        <v>40</v>
      </c>
      <c r="K66" s="13" t="s">
        <v>743</v>
      </c>
      <c r="L66" s="13" t="str">
        <f>仕様書作成!CJ74</f>
        <v>SY50M-39-2A-L6</v>
      </c>
      <c r="M66" s="13" t="str">
        <f>仕様書作成!CM74</f>
        <v/>
      </c>
      <c r="N66" s="13" t="str">
        <f t="shared" si="19"/>
        <v/>
      </c>
      <c r="T66" s="13" t="str">
        <f t="shared" si="21"/>
        <v/>
      </c>
      <c r="U66" s="13" t="str">
        <f t="shared" si="21"/>
        <v/>
      </c>
      <c r="V66" s="13" t="str">
        <f t="shared" si="21"/>
        <v/>
      </c>
      <c r="W66" s="13" t="str">
        <f t="shared" si="21"/>
        <v/>
      </c>
      <c r="X66" s="13" t="str">
        <f t="shared" si="21"/>
        <v/>
      </c>
      <c r="Y66" s="13" t="str">
        <f t="shared" si="21"/>
        <v/>
      </c>
      <c r="Z66" s="13" t="str">
        <f t="shared" si="21"/>
        <v/>
      </c>
      <c r="AA66" s="13" t="str">
        <f t="shared" si="21"/>
        <v/>
      </c>
      <c r="AB66" s="13" t="str">
        <f t="shared" si="21"/>
        <v/>
      </c>
      <c r="AC66" s="13" t="str">
        <f t="shared" si="21"/>
        <v/>
      </c>
      <c r="AD66" s="13" t="str">
        <f t="shared" si="21"/>
        <v/>
      </c>
      <c r="AE66" s="13" t="str">
        <f t="shared" si="21"/>
        <v/>
      </c>
      <c r="AF66" s="13" t="str">
        <f t="shared" si="21"/>
        <v/>
      </c>
      <c r="AG66" s="13" t="str">
        <f t="shared" si="21"/>
        <v/>
      </c>
      <c r="AH66" s="13" t="str">
        <f t="shared" si="21"/>
        <v/>
      </c>
      <c r="AI66" s="13" t="str">
        <f t="shared" si="21"/>
        <v/>
      </c>
      <c r="AJ66" s="13" t="str">
        <f t="shared" si="20"/>
        <v/>
      </c>
      <c r="AK66" s="13" t="str">
        <f t="shared" si="20"/>
        <v/>
      </c>
      <c r="AL66" s="13" t="str">
        <f t="shared" si="20"/>
        <v/>
      </c>
      <c r="AM66" s="13" t="str">
        <f t="shared" si="20"/>
        <v/>
      </c>
      <c r="AN66" s="13" t="str">
        <f t="shared" si="20"/>
        <v/>
      </c>
      <c r="AO66" s="13" t="str">
        <f t="shared" si="20"/>
        <v/>
      </c>
      <c r="AP66" s="13" t="str">
        <f t="shared" si="20"/>
        <v/>
      </c>
      <c r="AQ66" s="13" t="str">
        <f t="shared" si="20"/>
        <v/>
      </c>
    </row>
    <row r="67" spans="8:43" ht="12.75" customHeight="1" x14ac:dyDescent="0.15">
      <c r="J67" s="385">
        <v>41</v>
      </c>
      <c r="K67" s="13" t="s">
        <v>744</v>
      </c>
      <c r="L67" s="13" t="str">
        <f>仕様書作成!CJ75</f>
        <v>SY50M-39-2A-L8</v>
      </c>
      <c r="M67" s="13" t="str">
        <f>仕様書作成!CM75</f>
        <v/>
      </c>
      <c r="N67" s="13" t="str">
        <f t="shared" si="19"/>
        <v/>
      </c>
      <c r="T67" s="13" t="str">
        <f t="shared" si="21"/>
        <v/>
      </c>
      <c r="U67" s="13" t="str">
        <f t="shared" si="21"/>
        <v/>
      </c>
      <c r="V67" s="13" t="str">
        <f t="shared" si="21"/>
        <v/>
      </c>
      <c r="W67" s="13" t="str">
        <f t="shared" si="21"/>
        <v/>
      </c>
      <c r="X67" s="13" t="str">
        <f t="shared" si="21"/>
        <v/>
      </c>
      <c r="Y67" s="13" t="str">
        <f t="shared" si="21"/>
        <v/>
      </c>
      <c r="Z67" s="13" t="str">
        <f t="shared" si="21"/>
        <v/>
      </c>
      <c r="AA67" s="13" t="str">
        <f t="shared" si="21"/>
        <v/>
      </c>
      <c r="AB67" s="13" t="str">
        <f t="shared" si="21"/>
        <v/>
      </c>
      <c r="AC67" s="13" t="str">
        <f t="shared" si="21"/>
        <v/>
      </c>
      <c r="AD67" s="13" t="str">
        <f t="shared" si="21"/>
        <v/>
      </c>
      <c r="AE67" s="13" t="str">
        <f t="shared" si="21"/>
        <v/>
      </c>
      <c r="AF67" s="13" t="str">
        <f t="shared" si="21"/>
        <v/>
      </c>
      <c r="AG67" s="13" t="str">
        <f t="shared" si="21"/>
        <v/>
      </c>
      <c r="AH67" s="13" t="str">
        <f t="shared" si="21"/>
        <v/>
      </c>
      <c r="AI67" s="13" t="str">
        <f t="shared" si="21"/>
        <v/>
      </c>
      <c r="AJ67" s="13" t="str">
        <f t="shared" si="20"/>
        <v/>
      </c>
      <c r="AK67" s="13" t="str">
        <f t="shared" si="20"/>
        <v/>
      </c>
      <c r="AL67" s="13" t="str">
        <f t="shared" si="20"/>
        <v/>
      </c>
      <c r="AM67" s="13" t="str">
        <f t="shared" si="20"/>
        <v/>
      </c>
      <c r="AN67" s="13" t="str">
        <f t="shared" si="20"/>
        <v/>
      </c>
      <c r="AO67" s="13" t="str">
        <f t="shared" si="20"/>
        <v/>
      </c>
      <c r="AP67" s="13" t="str">
        <f t="shared" si="20"/>
        <v/>
      </c>
      <c r="AQ67" s="13" t="str">
        <f t="shared" si="20"/>
        <v/>
      </c>
    </row>
    <row r="68" spans="8:43" ht="12.75" customHeight="1" x14ac:dyDescent="0.15">
      <c r="J68" s="385">
        <v>42</v>
      </c>
      <c r="K68" s="13" t="s">
        <v>745</v>
      </c>
      <c r="L68" s="13" t="str">
        <f>仕様書作成!CJ76</f>
        <v>SY50M-39-2A-LN3</v>
      </c>
      <c r="M68" s="13" t="str">
        <f>仕様書作成!CM76</f>
        <v/>
      </c>
      <c r="N68" s="13" t="str">
        <f t="shared" si="19"/>
        <v/>
      </c>
      <c r="T68" s="13" t="str">
        <f t="shared" si="21"/>
        <v/>
      </c>
      <c r="U68" s="13" t="str">
        <f t="shared" si="21"/>
        <v/>
      </c>
      <c r="V68" s="13" t="str">
        <f t="shared" si="21"/>
        <v/>
      </c>
      <c r="W68" s="13" t="str">
        <f t="shared" si="21"/>
        <v/>
      </c>
      <c r="X68" s="13" t="str">
        <f t="shared" si="21"/>
        <v/>
      </c>
      <c r="Y68" s="13" t="str">
        <f t="shared" si="21"/>
        <v/>
      </c>
      <c r="Z68" s="13" t="str">
        <f t="shared" si="21"/>
        <v/>
      </c>
      <c r="AA68" s="13" t="str">
        <f t="shared" si="21"/>
        <v/>
      </c>
      <c r="AB68" s="13" t="str">
        <f t="shared" si="21"/>
        <v/>
      </c>
      <c r="AC68" s="13" t="str">
        <f t="shared" si="21"/>
        <v/>
      </c>
      <c r="AD68" s="13" t="str">
        <f t="shared" si="21"/>
        <v/>
      </c>
      <c r="AE68" s="13" t="str">
        <f t="shared" si="21"/>
        <v/>
      </c>
      <c r="AF68" s="13" t="str">
        <f t="shared" si="21"/>
        <v/>
      </c>
      <c r="AG68" s="13" t="str">
        <f t="shared" si="21"/>
        <v/>
      </c>
      <c r="AH68" s="13" t="str">
        <f t="shared" si="21"/>
        <v/>
      </c>
      <c r="AI68" s="13" t="str">
        <f t="shared" si="21"/>
        <v/>
      </c>
      <c r="AJ68" s="13" t="str">
        <f t="shared" si="20"/>
        <v/>
      </c>
      <c r="AK68" s="13" t="str">
        <f t="shared" si="20"/>
        <v/>
      </c>
      <c r="AL68" s="13" t="str">
        <f t="shared" si="20"/>
        <v/>
      </c>
      <c r="AM68" s="13" t="str">
        <f t="shared" si="20"/>
        <v/>
      </c>
      <c r="AN68" s="13" t="str">
        <f t="shared" si="20"/>
        <v/>
      </c>
      <c r="AO68" s="13" t="str">
        <f t="shared" si="20"/>
        <v/>
      </c>
      <c r="AP68" s="13" t="str">
        <f t="shared" si="20"/>
        <v/>
      </c>
      <c r="AQ68" s="13" t="str">
        <f t="shared" si="20"/>
        <v/>
      </c>
    </row>
    <row r="69" spans="8:43" ht="12.75" customHeight="1" x14ac:dyDescent="0.15">
      <c r="J69" s="385">
        <v>43</v>
      </c>
      <c r="K69" s="13" t="s">
        <v>746</v>
      </c>
      <c r="L69" s="13" t="str">
        <f>仕様書作成!CJ77</f>
        <v>SY50M-39-2A-LN7</v>
      </c>
      <c r="M69" s="13" t="str">
        <f>仕様書作成!CM77</f>
        <v/>
      </c>
      <c r="N69" s="13" t="str">
        <f t="shared" si="19"/>
        <v/>
      </c>
      <c r="T69" s="13" t="str">
        <f t="shared" si="21"/>
        <v/>
      </c>
      <c r="U69" s="13" t="str">
        <f t="shared" si="21"/>
        <v/>
      </c>
      <c r="V69" s="13" t="str">
        <f t="shared" si="21"/>
        <v/>
      </c>
      <c r="W69" s="13" t="str">
        <f t="shared" si="21"/>
        <v/>
      </c>
      <c r="X69" s="13" t="str">
        <f t="shared" si="21"/>
        <v/>
      </c>
      <c r="Y69" s="13" t="str">
        <f t="shared" si="21"/>
        <v/>
      </c>
      <c r="Z69" s="13" t="str">
        <f t="shared" si="21"/>
        <v/>
      </c>
      <c r="AA69" s="13" t="str">
        <f t="shared" si="21"/>
        <v/>
      </c>
      <c r="AB69" s="13" t="str">
        <f t="shared" si="21"/>
        <v/>
      </c>
      <c r="AC69" s="13" t="str">
        <f t="shared" si="21"/>
        <v/>
      </c>
      <c r="AD69" s="13" t="str">
        <f t="shared" si="21"/>
        <v/>
      </c>
      <c r="AE69" s="13" t="str">
        <f t="shared" si="21"/>
        <v/>
      </c>
      <c r="AF69" s="13" t="str">
        <f t="shared" si="21"/>
        <v/>
      </c>
      <c r="AG69" s="13" t="str">
        <f t="shared" si="21"/>
        <v/>
      </c>
      <c r="AH69" s="13" t="str">
        <f t="shared" si="21"/>
        <v/>
      </c>
      <c r="AI69" s="13" t="str">
        <f t="shared" si="21"/>
        <v/>
      </c>
      <c r="AJ69" s="13" t="str">
        <f t="shared" si="20"/>
        <v/>
      </c>
      <c r="AK69" s="13" t="str">
        <f t="shared" si="20"/>
        <v/>
      </c>
      <c r="AL69" s="13" t="str">
        <f t="shared" si="20"/>
        <v/>
      </c>
      <c r="AM69" s="13" t="str">
        <f t="shared" si="20"/>
        <v/>
      </c>
      <c r="AN69" s="13" t="str">
        <f t="shared" si="20"/>
        <v/>
      </c>
      <c r="AO69" s="13" t="str">
        <f t="shared" si="20"/>
        <v/>
      </c>
      <c r="AP69" s="13" t="str">
        <f t="shared" si="20"/>
        <v/>
      </c>
      <c r="AQ69" s="13" t="str">
        <f t="shared" si="20"/>
        <v/>
      </c>
    </row>
    <row r="70" spans="8:43" ht="12.75" customHeight="1" x14ac:dyDescent="0.15">
      <c r="H70" s="43"/>
      <c r="J70" s="385">
        <v>44</v>
      </c>
      <c r="K70" s="13" t="s">
        <v>747</v>
      </c>
      <c r="L70" s="13" t="str">
        <f>仕様書作成!CJ78</f>
        <v>SY50M-39-2A-LN9</v>
      </c>
      <c r="M70" s="13" t="str">
        <f>仕様書作成!CM78</f>
        <v/>
      </c>
      <c r="N70" s="13" t="str">
        <f t="shared" si="19"/>
        <v/>
      </c>
      <c r="T70" s="13" t="str">
        <f t="shared" si="21"/>
        <v/>
      </c>
      <c r="U70" s="13" t="str">
        <f t="shared" si="21"/>
        <v/>
      </c>
      <c r="V70" s="13" t="str">
        <f t="shared" si="21"/>
        <v/>
      </c>
      <c r="W70" s="13" t="str">
        <f t="shared" si="21"/>
        <v/>
      </c>
      <c r="X70" s="13" t="str">
        <f t="shared" si="21"/>
        <v/>
      </c>
      <c r="Y70" s="13" t="str">
        <f t="shared" si="21"/>
        <v/>
      </c>
      <c r="Z70" s="13" t="str">
        <f t="shared" si="21"/>
        <v/>
      </c>
      <c r="AA70" s="13" t="str">
        <f t="shared" si="21"/>
        <v/>
      </c>
      <c r="AB70" s="13" t="str">
        <f t="shared" si="21"/>
        <v/>
      </c>
      <c r="AC70" s="13" t="str">
        <f t="shared" si="21"/>
        <v/>
      </c>
      <c r="AD70" s="13" t="str">
        <f t="shared" si="21"/>
        <v/>
      </c>
      <c r="AE70" s="13" t="str">
        <f t="shared" si="21"/>
        <v/>
      </c>
      <c r="AF70" s="13" t="str">
        <f t="shared" si="21"/>
        <v/>
      </c>
      <c r="AG70" s="13" t="str">
        <f t="shared" si="21"/>
        <v/>
      </c>
      <c r="AH70" s="13" t="str">
        <f t="shared" si="21"/>
        <v/>
      </c>
      <c r="AI70" s="13" t="str">
        <f t="shared" si="21"/>
        <v/>
      </c>
      <c r="AJ70" s="13" t="str">
        <f t="shared" si="20"/>
        <v/>
      </c>
      <c r="AK70" s="13" t="str">
        <f t="shared" si="20"/>
        <v/>
      </c>
      <c r="AL70" s="13" t="str">
        <f t="shared" si="20"/>
        <v/>
      </c>
      <c r="AM70" s="13" t="str">
        <f t="shared" si="20"/>
        <v/>
      </c>
      <c r="AN70" s="13" t="str">
        <f t="shared" si="20"/>
        <v/>
      </c>
      <c r="AO70" s="13" t="str">
        <f t="shared" si="20"/>
        <v/>
      </c>
      <c r="AP70" s="13" t="str">
        <f t="shared" si="20"/>
        <v/>
      </c>
      <c r="AQ70" s="13" t="str">
        <f t="shared" si="20"/>
        <v/>
      </c>
    </row>
    <row r="71" spans="8:43" ht="12.75" customHeight="1" x14ac:dyDescent="0.15">
      <c r="H71" s="43"/>
      <c r="J71" s="385">
        <v>45</v>
      </c>
      <c r="K71" s="13" t="s">
        <v>748</v>
      </c>
      <c r="L71" s="13" t="str">
        <f>仕様書作成!CJ79</f>
        <v>SY50M-39-3A-L4</v>
      </c>
      <c r="M71" s="13" t="str">
        <f>仕様書作成!CM79</f>
        <v/>
      </c>
      <c r="N71" s="13" t="str">
        <f t="shared" si="19"/>
        <v/>
      </c>
      <c r="T71" s="13" t="str">
        <f t="shared" si="21"/>
        <v/>
      </c>
      <c r="U71" s="13" t="str">
        <f t="shared" si="21"/>
        <v/>
      </c>
      <c r="V71" s="13" t="str">
        <f t="shared" si="21"/>
        <v/>
      </c>
      <c r="W71" s="13" t="str">
        <f t="shared" si="21"/>
        <v/>
      </c>
      <c r="X71" s="13" t="str">
        <f t="shared" si="21"/>
        <v/>
      </c>
      <c r="Y71" s="13" t="str">
        <f t="shared" si="21"/>
        <v/>
      </c>
      <c r="Z71" s="13" t="str">
        <f t="shared" si="21"/>
        <v/>
      </c>
      <c r="AA71" s="13" t="str">
        <f t="shared" si="21"/>
        <v/>
      </c>
      <c r="AB71" s="13" t="str">
        <f t="shared" si="21"/>
        <v/>
      </c>
      <c r="AC71" s="13" t="str">
        <f t="shared" si="21"/>
        <v/>
      </c>
      <c r="AD71" s="13" t="str">
        <f t="shared" si="21"/>
        <v/>
      </c>
      <c r="AE71" s="13" t="str">
        <f t="shared" si="21"/>
        <v/>
      </c>
      <c r="AF71" s="13" t="str">
        <f t="shared" si="21"/>
        <v/>
      </c>
      <c r="AG71" s="13" t="str">
        <f t="shared" si="21"/>
        <v/>
      </c>
      <c r="AH71" s="13" t="str">
        <f t="shared" si="21"/>
        <v/>
      </c>
      <c r="AI71" s="13" t="str">
        <f t="shared" si="21"/>
        <v/>
      </c>
      <c r="AJ71" s="13" t="str">
        <f t="shared" si="20"/>
        <v/>
      </c>
      <c r="AK71" s="13" t="str">
        <f t="shared" si="20"/>
        <v/>
      </c>
      <c r="AL71" s="13" t="str">
        <f t="shared" si="20"/>
        <v/>
      </c>
      <c r="AM71" s="13" t="str">
        <f t="shared" si="20"/>
        <v/>
      </c>
      <c r="AN71" s="13" t="str">
        <f t="shared" si="20"/>
        <v/>
      </c>
      <c r="AO71" s="13" t="str">
        <f t="shared" si="20"/>
        <v/>
      </c>
      <c r="AP71" s="13" t="str">
        <f t="shared" si="20"/>
        <v/>
      </c>
      <c r="AQ71" s="13" t="str">
        <f t="shared" si="20"/>
        <v/>
      </c>
    </row>
    <row r="72" spans="8:43" ht="12.75" customHeight="1" x14ac:dyDescent="0.15">
      <c r="H72" s="43"/>
      <c r="J72" s="385">
        <v>46</v>
      </c>
      <c r="K72" s="13" t="s">
        <v>749</v>
      </c>
      <c r="L72" s="13" t="str">
        <f>仕様書作成!CJ80</f>
        <v>SY50M-39-3A-L6</v>
      </c>
      <c r="M72" s="13" t="str">
        <f>仕様書作成!CM80</f>
        <v/>
      </c>
      <c r="N72" s="13" t="str">
        <f t="shared" si="19"/>
        <v/>
      </c>
      <c r="T72" s="13" t="str">
        <f t="shared" si="21"/>
        <v/>
      </c>
      <c r="U72" s="13" t="str">
        <f t="shared" si="21"/>
        <v/>
      </c>
      <c r="V72" s="13" t="str">
        <f t="shared" si="21"/>
        <v/>
      </c>
      <c r="W72" s="13" t="str">
        <f t="shared" si="21"/>
        <v/>
      </c>
      <c r="X72" s="13" t="str">
        <f t="shared" si="21"/>
        <v/>
      </c>
      <c r="Y72" s="13" t="str">
        <f t="shared" si="21"/>
        <v/>
      </c>
      <c r="Z72" s="13" t="str">
        <f t="shared" si="21"/>
        <v/>
      </c>
      <c r="AA72" s="13" t="str">
        <f t="shared" si="21"/>
        <v/>
      </c>
      <c r="AB72" s="13" t="str">
        <f t="shared" si="21"/>
        <v/>
      </c>
      <c r="AC72" s="13" t="str">
        <f t="shared" si="21"/>
        <v/>
      </c>
      <c r="AD72" s="13" t="str">
        <f t="shared" si="21"/>
        <v/>
      </c>
      <c r="AE72" s="13" t="str">
        <f t="shared" si="21"/>
        <v/>
      </c>
      <c r="AF72" s="13" t="str">
        <f t="shared" si="21"/>
        <v/>
      </c>
      <c r="AG72" s="13" t="str">
        <f t="shared" si="21"/>
        <v/>
      </c>
      <c r="AH72" s="13" t="str">
        <f t="shared" si="21"/>
        <v/>
      </c>
      <c r="AI72" s="13" t="str">
        <f t="shared" ref="AI72:AQ76" si="22">IF(COUNTIF(AI$168:AI$173,$L72)=1,"O","")</f>
        <v/>
      </c>
      <c r="AJ72" s="13" t="str">
        <f t="shared" si="22"/>
        <v/>
      </c>
      <c r="AK72" s="13" t="str">
        <f t="shared" si="22"/>
        <v/>
      </c>
      <c r="AL72" s="13" t="str">
        <f t="shared" si="22"/>
        <v/>
      </c>
      <c r="AM72" s="13" t="str">
        <f t="shared" si="22"/>
        <v/>
      </c>
      <c r="AN72" s="13" t="str">
        <f t="shared" si="22"/>
        <v/>
      </c>
      <c r="AO72" s="13" t="str">
        <f t="shared" si="22"/>
        <v/>
      </c>
      <c r="AP72" s="13" t="str">
        <f t="shared" si="22"/>
        <v/>
      </c>
      <c r="AQ72" s="13" t="str">
        <f t="shared" si="22"/>
        <v/>
      </c>
    </row>
    <row r="73" spans="8:43" ht="12.75" customHeight="1" x14ac:dyDescent="0.15">
      <c r="H73" s="43"/>
      <c r="J73" s="385">
        <v>47</v>
      </c>
      <c r="K73" s="13" t="s">
        <v>750</v>
      </c>
      <c r="L73" s="13" t="str">
        <f>仕様書作成!CJ81</f>
        <v>SY50M-39-3A-L8</v>
      </c>
      <c r="M73" s="13" t="str">
        <f>仕様書作成!CM81</f>
        <v/>
      </c>
      <c r="N73" s="13" t="str">
        <f t="shared" si="19"/>
        <v/>
      </c>
      <c r="T73" s="13" t="str">
        <f t="shared" ref="T73:AI76" si="23">IF(COUNTIF(T$168:T$173,$L73)=1,"O","")</f>
        <v/>
      </c>
      <c r="U73" s="13" t="str">
        <f t="shared" si="23"/>
        <v/>
      </c>
      <c r="V73" s="13" t="str">
        <f t="shared" si="23"/>
        <v/>
      </c>
      <c r="W73" s="13" t="str">
        <f t="shared" si="23"/>
        <v/>
      </c>
      <c r="X73" s="13" t="str">
        <f t="shared" si="23"/>
        <v/>
      </c>
      <c r="Y73" s="13" t="str">
        <f t="shared" si="23"/>
        <v/>
      </c>
      <c r="Z73" s="13" t="str">
        <f t="shared" si="23"/>
        <v/>
      </c>
      <c r="AA73" s="13" t="str">
        <f t="shared" si="23"/>
        <v/>
      </c>
      <c r="AB73" s="13" t="str">
        <f t="shared" si="23"/>
        <v/>
      </c>
      <c r="AC73" s="13" t="str">
        <f t="shared" si="23"/>
        <v/>
      </c>
      <c r="AD73" s="13" t="str">
        <f t="shared" si="23"/>
        <v/>
      </c>
      <c r="AE73" s="13" t="str">
        <f t="shared" si="23"/>
        <v/>
      </c>
      <c r="AF73" s="13" t="str">
        <f t="shared" si="23"/>
        <v/>
      </c>
      <c r="AG73" s="13" t="str">
        <f t="shared" si="23"/>
        <v/>
      </c>
      <c r="AH73" s="13" t="str">
        <f t="shared" si="23"/>
        <v/>
      </c>
      <c r="AI73" s="13" t="str">
        <f t="shared" si="23"/>
        <v/>
      </c>
      <c r="AJ73" s="13" t="str">
        <f t="shared" si="22"/>
        <v/>
      </c>
      <c r="AK73" s="13" t="str">
        <f t="shared" si="22"/>
        <v/>
      </c>
      <c r="AL73" s="13" t="str">
        <f t="shared" si="22"/>
        <v/>
      </c>
      <c r="AM73" s="13" t="str">
        <f t="shared" si="22"/>
        <v/>
      </c>
      <c r="AN73" s="13" t="str">
        <f t="shared" si="22"/>
        <v/>
      </c>
      <c r="AO73" s="13" t="str">
        <f t="shared" si="22"/>
        <v/>
      </c>
      <c r="AP73" s="13" t="str">
        <f t="shared" si="22"/>
        <v/>
      </c>
      <c r="AQ73" s="13" t="str">
        <f t="shared" si="22"/>
        <v/>
      </c>
    </row>
    <row r="74" spans="8:43" ht="12.75" customHeight="1" x14ac:dyDescent="0.15">
      <c r="H74" s="43"/>
      <c r="J74" s="385">
        <v>48</v>
      </c>
      <c r="K74" s="13" t="s">
        <v>751</v>
      </c>
      <c r="L74" s="13" t="str">
        <f>仕様書作成!CJ82</f>
        <v>SY50M-39-3A-LN3</v>
      </c>
      <c r="M74" s="13" t="str">
        <f>仕様書作成!CM82</f>
        <v/>
      </c>
      <c r="N74" s="13" t="str">
        <f t="shared" si="19"/>
        <v/>
      </c>
      <c r="T74" s="13" t="str">
        <f t="shared" si="23"/>
        <v/>
      </c>
      <c r="U74" s="13" t="str">
        <f t="shared" si="23"/>
        <v/>
      </c>
      <c r="V74" s="13" t="str">
        <f t="shared" si="23"/>
        <v/>
      </c>
      <c r="W74" s="13" t="str">
        <f t="shared" si="23"/>
        <v/>
      </c>
      <c r="X74" s="13" t="str">
        <f t="shared" si="23"/>
        <v/>
      </c>
      <c r="Y74" s="13" t="str">
        <f t="shared" si="23"/>
        <v/>
      </c>
      <c r="Z74" s="13" t="str">
        <f t="shared" si="23"/>
        <v/>
      </c>
      <c r="AA74" s="13" t="str">
        <f t="shared" si="23"/>
        <v/>
      </c>
      <c r="AB74" s="13" t="str">
        <f t="shared" si="23"/>
        <v/>
      </c>
      <c r="AC74" s="13" t="str">
        <f t="shared" si="23"/>
        <v/>
      </c>
      <c r="AD74" s="13" t="str">
        <f t="shared" si="23"/>
        <v/>
      </c>
      <c r="AE74" s="13" t="str">
        <f t="shared" si="23"/>
        <v/>
      </c>
      <c r="AF74" s="13" t="str">
        <f t="shared" si="23"/>
        <v/>
      </c>
      <c r="AG74" s="13" t="str">
        <f t="shared" si="23"/>
        <v/>
      </c>
      <c r="AH74" s="13" t="str">
        <f t="shared" si="23"/>
        <v/>
      </c>
      <c r="AI74" s="13" t="str">
        <f t="shared" si="23"/>
        <v/>
      </c>
      <c r="AJ74" s="13" t="str">
        <f t="shared" si="22"/>
        <v/>
      </c>
      <c r="AK74" s="13" t="str">
        <f t="shared" si="22"/>
        <v/>
      </c>
      <c r="AL74" s="13" t="str">
        <f t="shared" si="22"/>
        <v/>
      </c>
      <c r="AM74" s="13" t="str">
        <f t="shared" si="22"/>
        <v/>
      </c>
      <c r="AN74" s="13" t="str">
        <f t="shared" si="22"/>
        <v/>
      </c>
      <c r="AO74" s="13" t="str">
        <f t="shared" si="22"/>
        <v/>
      </c>
      <c r="AP74" s="13" t="str">
        <f t="shared" si="22"/>
        <v/>
      </c>
      <c r="AQ74" s="13" t="str">
        <f t="shared" si="22"/>
        <v/>
      </c>
    </row>
    <row r="75" spans="8:43" ht="12.75" customHeight="1" x14ac:dyDescent="0.15">
      <c r="H75" s="43"/>
      <c r="J75" s="385">
        <v>49</v>
      </c>
      <c r="K75" s="13" t="s">
        <v>752</v>
      </c>
      <c r="L75" s="13" t="str">
        <f>仕様書作成!CJ83</f>
        <v>SY50M-39-3A-LN7</v>
      </c>
      <c r="M75" s="13" t="str">
        <f>仕様書作成!CM83</f>
        <v/>
      </c>
      <c r="N75" s="13" t="str">
        <f t="shared" si="19"/>
        <v/>
      </c>
      <c r="T75" s="13" t="str">
        <f t="shared" si="23"/>
        <v/>
      </c>
      <c r="U75" s="13" t="str">
        <f t="shared" si="23"/>
        <v/>
      </c>
      <c r="V75" s="13" t="str">
        <f t="shared" si="23"/>
        <v/>
      </c>
      <c r="W75" s="13" t="str">
        <f t="shared" si="23"/>
        <v/>
      </c>
      <c r="X75" s="13" t="str">
        <f t="shared" si="23"/>
        <v/>
      </c>
      <c r="Y75" s="13" t="str">
        <f t="shared" si="23"/>
        <v/>
      </c>
      <c r="Z75" s="13" t="str">
        <f t="shared" si="23"/>
        <v/>
      </c>
      <c r="AA75" s="13" t="str">
        <f t="shared" si="23"/>
        <v/>
      </c>
      <c r="AB75" s="13" t="str">
        <f t="shared" si="23"/>
        <v/>
      </c>
      <c r="AC75" s="13" t="str">
        <f t="shared" si="23"/>
        <v/>
      </c>
      <c r="AD75" s="13" t="str">
        <f t="shared" si="23"/>
        <v/>
      </c>
      <c r="AE75" s="13" t="str">
        <f t="shared" si="23"/>
        <v/>
      </c>
      <c r="AF75" s="13" t="str">
        <f t="shared" si="23"/>
        <v/>
      </c>
      <c r="AG75" s="13" t="str">
        <f t="shared" si="23"/>
        <v/>
      </c>
      <c r="AH75" s="13" t="str">
        <f t="shared" si="23"/>
        <v/>
      </c>
      <c r="AI75" s="13" t="str">
        <f t="shared" si="23"/>
        <v/>
      </c>
      <c r="AJ75" s="13" t="str">
        <f t="shared" si="22"/>
        <v/>
      </c>
      <c r="AK75" s="13" t="str">
        <f t="shared" si="22"/>
        <v/>
      </c>
      <c r="AL75" s="13" t="str">
        <f t="shared" si="22"/>
        <v/>
      </c>
      <c r="AM75" s="13" t="str">
        <f t="shared" si="22"/>
        <v/>
      </c>
      <c r="AN75" s="13" t="str">
        <f t="shared" si="22"/>
        <v/>
      </c>
      <c r="AO75" s="13" t="str">
        <f t="shared" si="22"/>
        <v/>
      </c>
      <c r="AP75" s="13" t="str">
        <f t="shared" si="22"/>
        <v/>
      </c>
      <c r="AQ75" s="13" t="str">
        <f t="shared" si="22"/>
        <v/>
      </c>
    </row>
    <row r="76" spans="8:43" ht="12.75" customHeight="1" x14ac:dyDescent="0.15">
      <c r="H76" s="43"/>
      <c r="J76" s="385">
        <v>50</v>
      </c>
      <c r="K76" s="13" t="s">
        <v>753</v>
      </c>
      <c r="L76" s="13" t="str">
        <f>仕様書作成!CJ84</f>
        <v>SY50M-39-3A-LN9</v>
      </c>
      <c r="M76" s="13" t="str">
        <f>仕様書作成!CM84</f>
        <v/>
      </c>
      <c r="N76" s="13" t="str">
        <f t="shared" si="19"/>
        <v/>
      </c>
      <c r="T76" s="13" t="str">
        <f t="shared" si="23"/>
        <v/>
      </c>
      <c r="U76" s="13" t="str">
        <f t="shared" si="23"/>
        <v/>
      </c>
      <c r="V76" s="13" t="str">
        <f t="shared" si="23"/>
        <v/>
      </c>
      <c r="W76" s="13" t="str">
        <f t="shared" si="23"/>
        <v/>
      </c>
      <c r="X76" s="13" t="str">
        <f t="shared" si="23"/>
        <v/>
      </c>
      <c r="Y76" s="13" t="str">
        <f t="shared" si="23"/>
        <v/>
      </c>
      <c r="Z76" s="13" t="str">
        <f t="shared" si="23"/>
        <v/>
      </c>
      <c r="AA76" s="13" t="str">
        <f t="shared" si="23"/>
        <v/>
      </c>
      <c r="AB76" s="13" t="str">
        <f t="shared" si="23"/>
        <v/>
      </c>
      <c r="AC76" s="13" t="str">
        <f t="shared" si="23"/>
        <v/>
      </c>
      <c r="AD76" s="13" t="str">
        <f t="shared" si="23"/>
        <v/>
      </c>
      <c r="AE76" s="13" t="str">
        <f t="shared" si="23"/>
        <v/>
      </c>
      <c r="AF76" s="13" t="str">
        <f t="shared" si="23"/>
        <v/>
      </c>
      <c r="AG76" s="13" t="str">
        <f t="shared" si="23"/>
        <v/>
      </c>
      <c r="AH76" s="13" t="str">
        <f t="shared" si="23"/>
        <v/>
      </c>
      <c r="AI76" s="13" t="str">
        <f t="shared" si="23"/>
        <v/>
      </c>
      <c r="AJ76" s="13" t="str">
        <f t="shared" si="22"/>
        <v/>
      </c>
      <c r="AK76" s="13" t="str">
        <f t="shared" si="22"/>
        <v/>
      </c>
      <c r="AL76" s="13" t="str">
        <f t="shared" si="22"/>
        <v/>
      </c>
      <c r="AM76" s="13" t="str">
        <f t="shared" si="22"/>
        <v/>
      </c>
      <c r="AN76" s="13" t="str">
        <f t="shared" si="22"/>
        <v/>
      </c>
      <c r="AO76" s="13" t="str">
        <f t="shared" si="22"/>
        <v/>
      </c>
      <c r="AP76" s="13" t="str">
        <f t="shared" si="22"/>
        <v/>
      </c>
      <c r="AQ76" s="13" t="str">
        <f t="shared" si="22"/>
        <v/>
      </c>
    </row>
    <row r="77" spans="8:43" ht="12.75" customHeight="1" x14ac:dyDescent="0.15">
      <c r="H77" s="43"/>
      <c r="J77" s="385">
        <v>51</v>
      </c>
      <c r="K77" s="13" t="s">
        <v>193</v>
      </c>
      <c r="L77" s="13" t="s">
        <v>448</v>
      </c>
      <c r="M77" s="13" t="str">
        <f>仕様書作成!AP54</f>
        <v/>
      </c>
      <c r="N77" s="13" t="str">
        <f t="shared" si="19"/>
        <v/>
      </c>
      <c r="T77" s="13" t="str">
        <f t="shared" ref="T77:AQ81" si="24">T181</f>
        <v/>
      </c>
      <c r="U77" s="13" t="str">
        <f t="shared" si="24"/>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4"/>
        <v/>
      </c>
      <c r="AE77" s="13" t="str">
        <f t="shared" si="24"/>
        <v/>
      </c>
      <c r="AF77" s="13" t="str">
        <f t="shared" si="24"/>
        <v/>
      </c>
      <c r="AG77" s="13" t="str">
        <f t="shared" si="24"/>
        <v/>
      </c>
      <c r="AH77" s="13" t="str">
        <f t="shared" si="24"/>
        <v/>
      </c>
      <c r="AI77" s="13" t="str">
        <f t="shared" si="24"/>
        <v/>
      </c>
      <c r="AJ77" s="13" t="str">
        <f t="shared" si="24"/>
        <v/>
      </c>
      <c r="AK77" s="13" t="str">
        <f t="shared" si="24"/>
        <v/>
      </c>
      <c r="AL77" s="13" t="str">
        <f t="shared" si="24"/>
        <v/>
      </c>
      <c r="AM77" s="13" t="str">
        <f t="shared" si="24"/>
        <v/>
      </c>
      <c r="AN77" s="13" t="str">
        <f t="shared" si="24"/>
        <v/>
      </c>
      <c r="AO77" s="13" t="str">
        <f t="shared" si="24"/>
        <v/>
      </c>
      <c r="AP77" s="13" t="str">
        <f t="shared" si="24"/>
        <v/>
      </c>
      <c r="AQ77" s="13" t="str">
        <f t="shared" si="24"/>
        <v/>
      </c>
    </row>
    <row r="78" spans="8:43" ht="12.75" customHeight="1" x14ac:dyDescent="0.15">
      <c r="H78" s="43"/>
      <c r="J78" s="385">
        <v>52</v>
      </c>
      <c r="K78" s="13" t="s">
        <v>194</v>
      </c>
      <c r="L78" s="13" t="s">
        <v>449</v>
      </c>
      <c r="M78" s="13" t="str">
        <f>仕様書作成!AP56</f>
        <v/>
      </c>
      <c r="N78" s="13" t="str">
        <f t="shared" si="19"/>
        <v/>
      </c>
      <c r="T78" s="13" t="str">
        <f t="shared" si="24"/>
        <v/>
      </c>
      <c r="U78" s="13" t="str">
        <f t="shared" si="24"/>
        <v/>
      </c>
      <c r="V78" s="13" t="str">
        <f t="shared" si="24"/>
        <v/>
      </c>
      <c r="W78" s="13" t="str">
        <f t="shared" si="24"/>
        <v/>
      </c>
      <c r="X78" s="13" t="str">
        <f t="shared" si="24"/>
        <v/>
      </c>
      <c r="Y78" s="13" t="str">
        <f t="shared" si="24"/>
        <v/>
      </c>
      <c r="Z78" s="13" t="str">
        <f t="shared" si="24"/>
        <v/>
      </c>
      <c r="AA78" s="13" t="str">
        <f t="shared" si="24"/>
        <v/>
      </c>
      <c r="AB78" s="13" t="str">
        <f t="shared" si="24"/>
        <v/>
      </c>
      <c r="AC78" s="13" t="str">
        <f t="shared" si="24"/>
        <v/>
      </c>
      <c r="AD78" s="13" t="str">
        <f t="shared" si="24"/>
        <v/>
      </c>
      <c r="AE78" s="13" t="str">
        <f t="shared" si="24"/>
        <v/>
      </c>
      <c r="AF78" s="13" t="str">
        <f t="shared" si="24"/>
        <v/>
      </c>
      <c r="AG78" s="13" t="str">
        <f t="shared" si="24"/>
        <v/>
      </c>
      <c r="AH78" s="13" t="str">
        <f t="shared" si="24"/>
        <v/>
      </c>
      <c r="AI78" s="13" t="str">
        <f t="shared" si="24"/>
        <v/>
      </c>
      <c r="AJ78" s="13" t="str">
        <f t="shared" si="24"/>
        <v/>
      </c>
      <c r="AK78" s="13" t="str">
        <f t="shared" si="24"/>
        <v/>
      </c>
      <c r="AL78" s="13" t="str">
        <f t="shared" si="24"/>
        <v/>
      </c>
      <c r="AM78" s="13" t="str">
        <f t="shared" si="24"/>
        <v/>
      </c>
      <c r="AN78" s="13" t="str">
        <f t="shared" si="24"/>
        <v/>
      </c>
      <c r="AO78" s="13" t="str">
        <f t="shared" si="24"/>
        <v/>
      </c>
      <c r="AP78" s="13" t="str">
        <f t="shared" si="24"/>
        <v/>
      </c>
      <c r="AQ78" s="13" t="str">
        <f t="shared" si="24"/>
        <v/>
      </c>
    </row>
    <row r="79" spans="8:43" ht="12.75" customHeight="1" x14ac:dyDescent="0.15">
      <c r="H79" s="43"/>
      <c r="J79" s="385">
        <v>53</v>
      </c>
      <c r="K79" s="13" t="s">
        <v>215</v>
      </c>
      <c r="L79" s="13" t="s">
        <v>450</v>
      </c>
      <c r="M79" s="13" t="str">
        <f>仕様書作成!AP66</f>
        <v/>
      </c>
      <c r="N79" s="13" t="str">
        <f t="shared" si="19"/>
        <v/>
      </c>
      <c r="T79" s="13" t="str">
        <f t="shared" si="24"/>
        <v/>
      </c>
      <c r="U79" s="13" t="str">
        <f t="shared" si="24"/>
        <v/>
      </c>
      <c r="V79" s="13" t="str">
        <f t="shared" si="24"/>
        <v/>
      </c>
      <c r="W79" s="13" t="str">
        <f t="shared" si="24"/>
        <v/>
      </c>
      <c r="X79" s="13" t="str">
        <f t="shared" si="24"/>
        <v/>
      </c>
      <c r="Y79" s="13" t="str">
        <f t="shared" si="24"/>
        <v/>
      </c>
      <c r="Z79" s="13" t="str">
        <f t="shared" si="24"/>
        <v/>
      </c>
      <c r="AA79" s="13" t="str">
        <f t="shared" si="24"/>
        <v/>
      </c>
      <c r="AB79" s="13" t="str">
        <f t="shared" si="24"/>
        <v/>
      </c>
      <c r="AC79" s="13" t="str">
        <f t="shared" si="24"/>
        <v/>
      </c>
      <c r="AD79" s="13" t="str">
        <f t="shared" si="24"/>
        <v/>
      </c>
      <c r="AE79" s="13" t="str">
        <f t="shared" si="24"/>
        <v/>
      </c>
      <c r="AF79" s="13" t="str">
        <f t="shared" si="24"/>
        <v/>
      </c>
      <c r="AG79" s="13" t="str">
        <f t="shared" si="24"/>
        <v/>
      </c>
      <c r="AH79" s="13" t="str">
        <f t="shared" si="24"/>
        <v/>
      </c>
      <c r="AI79" s="13" t="str">
        <f t="shared" si="24"/>
        <v/>
      </c>
      <c r="AJ79" s="13" t="str">
        <f t="shared" si="24"/>
        <v/>
      </c>
      <c r="AK79" s="13" t="str">
        <f t="shared" si="24"/>
        <v/>
      </c>
      <c r="AL79" s="13" t="str">
        <f t="shared" si="24"/>
        <v/>
      </c>
      <c r="AM79" s="13" t="str">
        <f t="shared" si="24"/>
        <v/>
      </c>
      <c r="AN79" s="13" t="str">
        <f t="shared" si="24"/>
        <v/>
      </c>
      <c r="AO79" s="13" t="str">
        <f t="shared" si="24"/>
        <v/>
      </c>
      <c r="AP79" s="13" t="str">
        <f t="shared" si="24"/>
        <v/>
      </c>
      <c r="AQ79" s="13" t="str">
        <f t="shared" si="24"/>
        <v/>
      </c>
    </row>
    <row r="80" spans="8:43" ht="12.75" customHeight="1" x14ac:dyDescent="0.15">
      <c r="H80" s="43"/>
      <c r="J80" s="385">
        <v>54</v>
      </c>
      <c r="K80" s="13" t="s">
        <v>671</v>
      </c>
      <c r="L80" s="13" t="s">
        <v>558</v>
      </c>
      <c r="M80" s="13" t="str">
        <f>仕様書作成!AP67</f>
        <v/>
      </c>
      <c r="N80" s="13" t="str">
        <f t="shared" si="19"/>
        <v/>
      </c>
      <c r="T80" s="13" t="str">
        <f t="shared" si="24"/>
        <v/>
      </c>
      <c r="U80" s="13" t="str">
        <f t="shared" si="24"/>
        <v/>
      </c>
      <c r="V80" s="13" t="str">
        <f t="shared" si="24"/>
        <v/>
      </c>
      <c r="W80" s="13" t="str">
        <f t="shared" si="24"/>
        <v/>
      </c>
      <c r="X80" s="13" t="str">
        <f t="shared" si="24"/>
        <v/>
      </c>
      <c r="Y80" s="13" t="str">
        <f t="shared" si="24"/>
        <v/>
      </c>
      <c r="Z80" s="13" t="str">
        <f t="shared" si="24"/>
        <v/>
      </c>
      <c r="AA80" s="13" t="str">
        <f t="shared" si="24"/>
        <v/>
      </c>
      <c r="AB80" s="13" t="str">
        <f t="shared" si="24"/>
        <v/>
      </c>
      <c r="AC80" s="13" t="str">
        <f t="shared" si="24"/>
        <v/>
      </c>
      <c r="AD80" s="13" t="str">
        <f t="shared" si="24"/>
        <v/>
      </c>
      <c r="AE80" s="13" t="str">
        <f t="shared" si="24"/>
        <v/>
      </c>
      <c r="AF80" s="13" t="str">
        <f t="shared" si="24"/>
        <v/>
      </c>
      <c r="AG80" s="13" t="str">
        <f t="shared" si="24"/>
        <v/>
      </c>
      <c r="AH80" s="13" t="str">
        <f t="shared" si="24"/>
        <v/>
      </c>
      <c r="AI80" s="13" t="str">
        <f t="shared" si="24"/>
        <v/>
      </c>
      <c r="AJ80" s="13" t="str">
        <f t="shared" si="24"/>
        <v/>
      </c>
      <c r="AK80" s="13" t="str">
        <f t="shared" si="24"/>
        <v/>
      </c>
      <c r="AL80" s="13" t="str">
        <f t="shared" si="24"/>
        <v/>
      </c>
      <c r="AM80" s="13" t="str">
        <f t="shared" si="24"/>
        <v/>
      </c>
      <c r="AN80" s="13" t="str">
        <f t="shared" si="24"/>
        <v/>
      </c>
      <c r="AO80" s="13" t="str">
        <f t="shared" si="24"/>
        <v/>
      </c>
      <c r="AP80" s="13" t="str">
        <f t="shared" si="24"/>
        <v/>
      </c>
      <c r="AQ80" s="13" t="str">
        <f t="shared" si="24"/>
        <v/>
      </c>
    </row>
    <row r="81" spans="8:45" ht="12.75" customHeight="1" x14ac:dyDescent="0.15">
      <c r="H81" s="43"/>
      <c r="J81" s="385">
        <v>55</v>
      </c>
      <c r="K81" s="13" t="s">
        <v>196</v>
      </c>
      <c r="L81" s="13" t="s">
        <v>558</v>
      </c>
      <c r="M81" s="13" t="str">
        <f>仕様書作成!AP68</f>
        <v/>
      </c>
      <c r="N81" s="13" t="str">
        <f t="shared" si="19"/>
        <v/>
      </c>
      <c r="T81" s="13" t="str">
        <f t="shared" si="24"/>
        <v/>
      </c>
      <c r="U81" s="13" t="str">
        <f t="shared" si="24"/>
        <v/>
      </c>
      <c r="V81" s="13" t="str">
        <f t="shared" si="24"/>
        <v/>
      </c>
      <c r="W81" s="13" t="str">
        <f t="shared" si="24"/>
        <v/>
      </c>
      <c r="X81" s="13" t="str">
        <f t="shared" si="24"/>
        <v/>
      </c>
      <c r="Y81" s="13" t="str">
        <f t="shared" si="24"/>
        <v/>
      </c>
      <c r="Z81" s="13" t="str">
        <f t="shared" si="24"/>
        <v/>
      </c>
      <c r="AA81" s="13" t="str">
        <f t="shared" si="24"/>
        <v/>
      </c>
      <c r="AB81" s="13" t="str">
        <f t="shared" si="24"/>
        <v/>
      </c>
      <c r="AC81" s="13" t="str">
        <f t="shared" si="24"/>
        <v/>
      </c>
      <c r="AD81" s="13" t="str">
        <f t="shared" si="24"/>
        <v/>
      </c>
      <c r="AE81" s="13" t="str">
        <f t="shared" si="24"/>
        <v/>
      </c>
      <c r="AF81" s="13" t="str">
        <f t="shared" si="24"/>
        <v/>
      </c>
      <c r="AG81" s="13" t="str">
        <f t="shared" si="24"/>
        <v/>
      </c>
      <c r="AH81" s="13" t="str">
        <f t="shared" si="24"/>
        <v/>
      </c>
      <c r="AI81" s="13" t="str">
        <f t="shared" si="24"/>
        <v/>
      </c>
      <c r="AJ81" s="13" t="str">
        <f t="shared" si="24"/>
        <v/>
      </c>
      <c r="AK81" s="13" t="str">
        <f t="shared" si="24"/>
        <v/>
      </c>
      <c r="AL81" s="13" t="str">
        <f t="shared" si="24"/>
        <v/>
      </c>
      <c r="AM81" s="13" t="str">
        <f t="shared" si="24"/>
        <v/>
      </c>
      <c r="AN81" s="13" t="str">
        <f t="shared" si="24"/>
        <v/>
      </c>
      <c r="AO81" s="13" t="str">
        <f t="shared" si="24"/>
        <v/>
      </c>
      <c r="AP81" s="13" t="str">
        <f t="shared" si="24"/>
        <v/>
      </c>
      <c r="AQ81" s="13" t="str">
        <f t="shared" si="24"/>
        <v/>
      </c>
    </row>
    <row r="82" spans="8:45" ht="12.75" customHeight="1" x14ac:dyDescent="0.15">
      <c r="H82" s="43"/>
      <c r="J82" s="385">
        <v>56</v>
      </c>
      <c r="K82" s="13" t="s">
        <v>754</v>
      </c>
      <c r="L82" s="13" t="str">
        <f>仕様書作成!CJ85</f>
        <v>SY50M-120-1A-C10</v>
      </c>
      <c r="M82" s="13" t="str">
        <f>仕様書作成!CM85</f>
        <v/>
      </c>
      <c r="N82" s="13" t="str">
        <f t="shared" si="19"/>
        <v/>
      </c>
      <c r="T82" s="13" t="str">
        <f t="shared" ref="T82:AP82" si="25">IF(T$174=$L$82,"&gt;","")</f>
        <v/>
      </c>
      <c r="U82" s="13" t="str">
        <f t="shared" si="25"/>
        <v/>
      </c>
      <c r="V82" s="13" t="str">
        <f t="shared" si="25"/>
        <v/>
      </c>
      <c r="W82" s="13" t="str">
        <f t="shared" si="25"/>
        <v/>
      </c>
      <c r="X82" s="13" t="str">
        <f t="shared" si="25"/>
        <v/>
      </c>
      <c r="Y82" s="13" t="str">
        <f t="shared" si="25"/>
        <v/>
      </c>
      <c r="Z82" s="13" t="str">
        <f t="shared" si="25"/>
        <v/>
      </c>
      <c r="AA82" s="13" t="str">
        <f t="shared" si="25"/>
        <v/>
      </c>
      <c r="AB82" s="13" t="str">
        <f t="shared" si="25"/>
        <v/>
      </c>
      <c r="AC82" s="13" t="str">
        <f t="shared" si="25"/>
        <v/>
      </c>
      <c r="AD82" s="13" t="str">
        <f t="shared" si="25"/>
        <v/>
      </c>
      <c r="AE82" s="13" t="str">
        <f t="shared" si="25"/>
        <v/>
      </c>
      <c r="AF82" s="13" t="str">
        <f t="shared" si="25"/>
        <v/>
      </c>
      <c r="AG82" s="13" t="str">
        <f t="shared" si="25"/>
        <v/>
      </c>
      <c r="AH82" s="13" t="str">
        <f t="shared" si="25"/>
        <v/>
      </c>
      <c r="AI82" s="13" t="str">
        <f t="shared" si="25"/>
        <v/>
      </c>
      <c r="AJ82" s="13" t="str">
        <f t="shared" si="25"/>
        <v/>
      </c>
      <c r="AK82" s="13" t="str">
        <f t="shared" si="25"/>
        <v/>
      </c>
      <c r="AL82" s="13" t="str">
        <f t="shared" si="25"/>
        <v/>
      </c>
      <c r="AM82" s="13" t="str">
        <f t="shared" si="25"/>
        <v/>
      </c>
      <c r="AN82" s="13" t="str">
        <f t="shared" si="25"/>
        <v/>
      </c>
      <c r="AO82" s="13" t="str">
        <f t="shared" si="25"/>
        <v/>
      </c>
      <c r="AP82" s="13" t="str">
        <f t="shared" si="25"/>
        <v/>
      </c>
    </row>
    <row r="83" spans="8:45" ht="12.75" customHeight="1" x14ac:dyDescent="0.15">
      <c r="H83" s="43"/>
      <c r="J83" s="385">
        <v>57</v>
      </c>
      <c r="K83" s="13" t="s">
        <v>755</v>
      </c>
      <c r="L83" s="13" t="str">
        <f>仕様書作成!CJ86</f>
        <v>SY50M-120-1A-N11</v>
      </c>
      <c r="M83" s="13" t="str">
        <f>仕様書作成!CM86</f>
        <v/>
      </c>
      <c r="N83" s="13" t="str">
        <f t="shared" si="19"/>
        <v/>
      </c>
      <c r="T83" s="13" t="str">
        <f t="shared" ref="T83:AP83" si="26">IF(T$174=$L$83,"&gt;","")</f>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6"/>
        <v/>
      </c>
      <c r="AK83" s="13" t="str">
        <f t="shared" si="26"/>
        <v/>
      </c>
      <c r="AL83" s="13" t="str">
        <f t="shared" si="26"/>
        <v/>
      </c>
      <c r="AM83" s="13" t="str">
        <f t="shared" si="26"/>
        <v/>
      </c>
      <c r="AN83" s="13" t="str">
        <f t="shared" si="26"/>
        <v/>
      </c>
      <c r="AO83" s="13" t="str">
        <f t="shared" si="26"/>
        <v/>
      </c>
      <c r="AP83" s="13" t="str">
        <f t="shared" si="26"/>
        <v/>
      </c>
    </row>
    <row r="84" spans="8:45" ht="12.75" customHeight="1" x14ac:dyDescent="0.15">
      <c r="H84" s="43"/>
      <c r="J84" s="385">
        <v>58</v>
      </c>
      <c r="K84" s="13" t="s">
        <v>672</v>
      </c>
      <c r="L84" s="13" t="str">
        <f>仕様書作成!CJ87</f>
        <v>SY50M-M1-P</v>
      </c>
      <c r="M84" s="13" t="str">
        <f>仕様書作成!CM87</f>
        <v/>
      </c>
      <c r="N84" s="13" t="str">
        <f t="shared" si="19"/>
        <v/>
      </c>
      <c r="T84" s="13" t="str">
        <f t="shared" ref="T84:AI92" si="27">IF(COUNTIF(T$175,$L84)=1,"O","")</f>
        <v/>
      </c>
      <c r="U84" s="13" t="str">
        <f t="shared" si="27"/>
        <v/>
      </c>
      <c r="V84" s="13" t="str">
        <f t="shared" si="27"/>
        <v/>
      </c>
      <c r="W84" s="13" t="str">
        <f t="shared" si="27"/>
        <v/>
      </c>
      <c r="X84" s="13" t="str">
        <f t="shared" si="27"/>
        <v/>
      </c>
      <c r="Y84" s="13" t="str">
        <f t="shared" si="27"/>
        <v/>
      </c>
      <c r="Z84" s="13" t="str">
        <f t="shared" si="27"/>
        <v/>
      </c>
      <c r="AA84" s="13" t="str">
        <f t="shared" si="27"/>
        <v/>
      </c>
      <c r="AB84" s="13" t="str">
        <f t="shared" si="27"/>
        <v/>
      </c>
      <c r="AC84" s="13" t="str">
        <f t="shared" si="27"/>
        <v/>
      </c>
      <c r="AD84" s="13" t="str">
        <f t="shared" si="27"/>
        <v/>
      </c>
      <c r="AE84" s="13" t="str">
        <f t="shared" si="27"/>
        <v/>
      </c>
      <c r="AF84" s="13" t="str">
        <f t="shared" si="27"/>
        <v/>
      </c>
      <c r="AG84" s="13" t="str">
        <f t="shared" si="27"/>
        <v/>
      </c>
      <c r="AH84" s="13" t="str">
        <f t="shared" si="27"/>
        <v/>
      </c>
      <c r="AI84" s="13" t="str">
        <f t="shared" si="27"/>
        <v/>
      </c>
      <c r="AJ84" s="13" t="str">
        <f t="shared" ref="AJ84:AS92" si="28">IF(COUNTIF(AJ$175,$L84)=1,"O","")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c r="AS84" s="13" t="str">
        <f t="shared" si="28"/>
        <v/>
      </c>
    </row>
    <row r="85" spans="8:45" ht="12.75" customHeight="1" x14ac:dyDescent="0.15">
      <c r="H85" s="43"/>
      <c r="J85" s="385">
        <v>59</v>
      </c>
      <c r="K85" s="13" t="s">
        <v>673</v>
      </c>
      <c r="L85" s="13" t="str">
        <f>仕様書作成!CJ88</f>
        <v>SY50M-M1-A1</v>
      </c>
      <c r="M85" s="13" t="str">
        <f>仕様書作成!CM88</f>
        <v/>
      </c>
      <c r="N85" s="13" t="str">
        <f t="shared" si="19"/>
        <v/>
      </c>
      <c r="T85" s="13" t="str">
        <f t="shared" si="27"/>
        <v/>
      </c>
      <c r="U85" s="13" t="str">
        <f t="shared" si="27"/>
        <v/>
      </c>
      <c r="V85" s="13" t="str">
        <f t="shared" si="27"/>
        <v/>
      </c>
      <c r="W85" s="13" t="str">
        <f t="shared" si="27"/>
        <v/>
      </c>
      <c r="X85" s="13" t="str">
        <f t="shared" si="27"/>
        <v/>
      </c>
      <c r="Y85" s="13" t="str">
        <f t="shared" si="27"/>
        <v/>
      </c>
      <c r="Z85" s="13" t="str">
        <f t="shared" si="27"/>
        <v/>
      </c>
      <c r="AA85" s="13" t="str">
        <f t="shared" si="27"/>
        <v/>
      </c>
      <c r="AB85" s="13" t="str">
        <f t="shared" si="27"/>
        <v/>
      </c>
      <c r="AC85" s="13" t="str">
        <f t="shared" si="27"/>
        <v/>
      </c>
      <c r="AD85" s="13" t="str">
        <f t="shared" si="27"/>
        <v/>
      </c>
      <c r="AE85" s="13" t="str">
        <f t="shared" si="27"/>
        <v/>
      </c>
      <c r="AF85" s="13" t="str">
        <f t="shared" si="27"/>
        <v/>
      </c>
      <c r="AG85" s="13" t="str">
        <f t="shared" si="27"/>
        <v/>
      </c>
      <c r="AH85" s="13" t="str">
        <f t="shared" si="27"/>
        <v/>
      </c>
      <c r="AI85" s="13" t="str">
        <f t="shared" si="27"/>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c r="AS85" s="13" t="str">
        <f t="shared" si="28"/>
        <v/>
      </c>
    </row>
    <row r="86" spans="8:45" ht="12.75" customHeight="1" x14ac:dyDescent="0.15">
      <c r="H86" s="43"/>
      <c r="J86" s="385">
        <v>60</v>
      </c>
      <c r="K86" s="13" t="s">
        <v>674</v>
      </c>
      <c r="L86" s="13" t="str">
        <f>仕様書作成!CJ89</f>
        <v>SY50M-M1-B1</v>
      </c>
      <c r="M86" s="13" t="str">
        <f>仕様書作成!CM89</f>
        <v/>
      </c>
      <c r="N86" s="13" t="str">
        <f t="shared" si="19"/>
        <v/>
      </c>
      <c r="T86" s="13" t="str">
        <f t="shared" si="27"/>
        <v/>
      </c>
      <c r="U86" s="13" t="str">
        <f t="shared" si="27"/>
        <v/>
      </c>
      <c r="V86" s="13" t="str">
        <f t="shared" si="27"/>
        <v/>
      </c>
      <c r="W86" s="13" t="str">
        <f t="shared" si="27"/>
        <v/>
      </c>
      <c r="X86" s="13" t="str">
        <f t="shared" si="27"/>
        <v/>
      </c>
      <c r="Y86" s="13" t="str">
        <f t="shared" si="27"/>
        <v/>
      </c>
      <c r="Z86" s="13" t="str">
        <f t="shared" si="27"/>
        <v/>
      </c>
      <c r="AA86" s="13" t="str">
        <f t="shared" si="27"/>
        <v/>
      </c>
      <c r="AB86" s="13" t="str">
        <f t="shared" si="27"/>
        <v/>
      </c>
      <c r="AC86" s="13" t="str">
        <f t="shared" si="27"/>
        <v/>
      </c>
      <c r="AD86" s="13" t="str">
        <f t="shared" si="27"/>
        <v/>
      </c>
      <c r="AE86" s="13" t="str">
        <f t="shared" si="27"/>
        <v/>
      </c>
      <c r="AF86" s="13" t="str">
        <f t="shared" si="27"/>
        <v/>
      </c>
      <c r="AG86" s="13" t="str">
        <f t="shared" si="27"/>
        <v/>
      </c>
      <c r="AH86" s="13" t="str">
        <f t="shared" si="27"/>
        <v/>
      </c>
      <c r="AI86" s="13" t="str">
        <f t="shared" si="27"/>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c r="AS86" s="13" t="str">
        <f t="shared" si="28"/>
        <v/>
      </c>
    </row>
    <row r="87" spans="8:45" ht="12.75" customHeight="1" x14ac:dyDescent="0.15">
      <c r="H87" s="43"/>
      <c r="J87" s="385">
        <v>61</v>
      </c>
      <c r="K87" s="13" t="s">
        <v>675</v>
      </c>
      <c r="L87" s="13" t="str">
        <f>仕様書作成!CJ90</f>
        <v>SY50M-00-P</v>
      </c>
      <c r="M87" s="13" t="str">
        <f>仕様書作成!CM90</f>
        <v/>
      </c>
      <c r="N87" s="13" t="str">
        <f t="shared" si="19"/>
        <v/>
      </c>
      <c r="T87" s="13" t="str">
        <f t="shared" si="27"/>
        <v/>
      </c>
      <c r="U87" s="13" t="str">
        <f t="shared" si="27"/>
        <v/>
      </c>
      <c r="V87" s="13" t="str">
        <f t="shared" si="27"/>
        <v/>
      </c>
      <c r="W87" s="13" t="str">
        <f t="shared" si="27"/>
        <v/>
      </c>
      <c r="X87" s="13" t="str">
        <f t="shared" si="27"/>
        <v/>
      </c>
      <c r="Y87" s="13" t="str">
        <f t="shared" si="27"/>
        <v/>
      </c>
      <c r="Z87" s="13" t="str">
        <f t="shared" si="27"/>
        <v/>
      </c>
      <c r="AA87" s="13" t="str">
        <f t="shared" si="27"/>
        <v/>
      </c>
      <c r="AB87" s="13" t="str">
        <f t="shared" si="27"/>
        <v/>
      </c>
      <c r="AC87" s="13" t="str">
        <f t="shared" si="27"/>
        <v/>
      </c>
      <c r="AD87" s="13" t="str">
        <f t="shared" si="27"/>
        <v/>
      </c>
      <c r="AE87" s="13" t="str">
        <f t="shared" si="27"/>
        <v/>
      </c>
      <c r="AF87" s="13" t="str">
        <f t="shared" si="27"/>
        <v/>
      </c>
      <c r="AG87" s="13" t="str">
        <f t="shared" si="27"/>
        <v/>
      </c>
      <c r="AH87" s="13" t="str">
        <f t="shared" si="27"/>
        <v/>
      </c>
      <c r="AI87" s="13" t="str">
        <f t="shared" si="27"/>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c r="AS87" s="13" t="str">
        <f t="shared" si="28"/>
        <v/>
      </c>
    </row>
    <row r="88" spans="8:45" ht="12.75" customHeight="1" x14ac:dyDescent="0.15">
      <c r="H88" s="43"/>
      <c r="J88" s="385">
        <v>62</v>
      </c>
      <c r="K88" s="13" t="s">
        <v>676</v>
      </c>
      <c r="L88" s="13" t="str">
        <f>仕様書作成!CJ91</f>
        <v>SY50M-00-A1</v>
      </c>
      <c r="M88" s="13" t="str">
        <f>仕様書作成!CM91</f>
        <v/>
      </c>
      <c r="N88" s="13" t="str">
        <f t="shared" si="19"/>
        <v/>
      </c>
      <c r="T88" s="13" t="str">
        <f t="shared" si="27"/>
        <v/>
      </c>
      <c r="U88" s="13" t="str">
        <f t="shared" si="27"/>
        <v/>
      </c>
      <c r="V88" s="13" t="str">
        <f t="shared" si="27"/>
        <v/>
      </c>
      <c r="W88" s="13" t="str">
        <f t="shared" si="27"/>
        <v/>
      </c>
      <c r="X88" s="13" t="str">
        <f t="shared" si="27"/>
        <v/>
      </c>
      <c r="Y88" s="13" t="str">
        <f t="shared" si="27"/>
        <v/>
      </c>
      <c r="Z88" s="13" t="str">
        <f t="shared" si="27"/>
        <v/>
      </c>
      <c r="AA88" s="13" t="str">
        <f t="shared" si="27"/>
        <v/>
      </c>
      <c r="AB88" s="13" t="str">
        <f t="shared" si="27"/>
        <v/>
      </c>
      <c r="AC88" s="13" t="str">
        <f t="shared" si="27"/>
        <v/>
      </c>
      <c r="AD88" s="13" t="str">
        <f t="shared" si="27"/>
        <v/>
      </c>
      <c r="AE88" s="13" t="str">
        <f t="shared" si="27"/>
        <v/>
      </c>
      <c r="AF88" s="13" t="str">
        <f t="shared" si="27"/>
        <v/>
      </c>
      <c r="AG88" s="13" t="str">
        <f t="shared" si="27"/>
        <v/>
      </c>
      <c r="AH88" s="13" t="str">
        <f t="shared" si="27"/>
        <v/>
      </c>
      <c r="AI88" s="13" t="str">
        <f t="shared" si="27"/>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c r="AS88" s="13" t="str">
        <f t="shared" si="28"/>
        <v/>
      </c>
    </row>
    <row r="89" spans="8:45" ht="12.75" customHeight="1" x14ac:dyDescent="0.15">
      <c r="H89" s="43"/>
      <c r="J89" s="385">
        <v>63</v>
      </c>
      <c r="K89" s="13" t="s">
        <v>677</v>
      </c>
      <c r="L89" s="13" t="str">
        <f>仕様書作成!CJ92</f>
        <v>SY50M-00-B1</v>
      </c>
      <c r="M89" s="13" t="str">
        <f>仕様書作成!CM92</f>
        <v/>
      </c>
      <c r="N89" s="13" t="str">
        <f t="shared" si="19"/>
        <v/>
      </c>
      <c r="T89" s="13" t="str">
        <f t="shared" si="27"/>
        <v/>
      </c>
      <c r="U89" s="13" t="str">
        <f t="shared" si="27"/>
        <v/>
      </c>
      <c r="V89" s="13" t="str">
        <f t="shared" si="27"/>
        <v/>
      </c>
      <c r="W89" s="13" t="str">
        <f t="shared" si="27"/>
        <v/>
      </c>
      <c r="X89" s="13" t="str">
        <f t="shared" si="27"/>
        <v/>
      </c>
      <c r="Y89" s="13" t="str">
        <f t="shared" si="27"/>
        <v/>
      </c>
      <c r="Z89" s="13" t="str">
        <f t="shared" si="27"/>
        <v/>
      </c>
      <c r="AA89" s="13" t="str">
        <f t="shared" si="27"/>
        <v/>
      </c>
      <c r="AB89" s="13" t="str">
        <f t="shared" si="27"/>
        <v/>
      </c>
      <c r="AC89" s="13" t="str">
        <f t="shared" si="27"/>
        <v/>
      </c>
      <c r="AD89" s="13" t="str">
        <f t="shared" si="27"/>
        <v/>
      </c>
      <c r="AE89" s="13" t="str">
        <f t="shared" si="27"/>
        <v/>
      </c>
      <c r="AF89" s="13" t="str">
        <f t="shared" si="27"/>
        <v/>
      </c>
      <c r="AG89" s="13" t="str">
        <f t="shared" si="27"/>
        <v/>
      </c>
      <c r="AH89" s="13" t="str">
        <f t="shared" si="27"/>
        <v/>
      </c>
      <c r="AI89" s="13" t="str">
        <f t="shared" si="27"/>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c r="AS89" s="13" t="str">
        <f t="shared" si="28"/>
        <v/>
      </c>
    </row>
    <row r="90" spans="8:45" ht="12.75" customHeight="1" x14ac:dyDescent="0.15">
      <c r="H90" s="43"/>
      <c r="J90" s="385">
        <v>64</v>
      </c>
      <c r="K90" s="13" t="s">
        <v>678</v>
      </c>
      <c r="L90" s="13" t="str">
        <f>仕様書作成!CJ93</f>
        <v>SY50M-N0-P</v>
      </c>
      <c r="M90" s="13" t="str">
        <f>仕様書作成!CM93</f>
        <v/>
      </c>
      <c r="N90" s="13" t="str">
        <f t="shared" si="19"/>
        <v/>
      </c>
      <c r="T90" s="13" t="str">
        <f t="shared" si="27"/>
        <v/>
      </c>
      <c r="U90" s="13" t="str">
        <f t="shared" si="27"/>
        <v/>
      </c>
      <c r="V90" s="13" t="str">
        <f t="shared" si="27"/>
        <v/>
      </c>
      <c r="W90" s="13" t="str">
        <f t="shared" si="27"/>
        <v/>
      </c>
      <c r="X90" s="13" t="str">
        <f t="shared" si="27"/>
        <v/>
      </c>
      <c r="Y90" s="13" t="str">
        <f t="shared" si="27"/>
        <v/>
      </c>
      <c r="Z90" s="13" t="str">
        <f t="shared" si="27"/>
        <v/>
      </c>
      <c r="AA90" s="13" t="str">
        <f t="shared" si="27"/>
        <v/>
      </c>
      <c r="AB90" s="13" t="str">
        <f t="shared" si="27"/>
        <v/>
      </c>
      <c r="AC90" s="13" t="str">
        <f t="shared" si="27"/>
        <v/>
      </c>
      <c r="AD90" s="13" t="str">
        <f t="shared" si="27"/>
        <v/>
      </c>
      <c r="AE90" s="13" t="str">
        <f t="shared" si="27"/>
        <v/>
      </c>
      <c r="AF90" s="13" t="str">
        <f t="shared" si="27"/>
        <v/>
      </c>
      <c r="AG90" s="13" t="str">
        <f t="shared" si="27"/>
        <v/>
      </c>
      <c r="AH90" s="13" t="str">
        <f t="shared" si="27"/>
        <v/>
      </c>
      <c r="AI90" s="13" t="str">
        <f t="shared" si="27"/>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c r="AS90" s="13" t="str">
        <f t="shared" si="28"/>
        <v/>
      </c>
    </row>
    <row r="91" spans="8:45" ht="12.75" customHeight="1" x14ac:dyDescent="0.15">
      <c r="H91" s="43"/>
      <c r="J91" s="385">
        <v>65</v>
      </c>
      <c r="K91" s="13" t="s">
        <v>679</v>
      </c>
      <c r="L91" s="13" t="str">
        <f>仕様書作成!CJ94</f>
        <v>SY50M-N0-A1</v>
      </c>
      <c r="M91" s="13" t="str">
        <f>仕様書作成!CM94</f>
        <v/>
      </c>
      <c r="N91" s="13" t="str">
        <f t="shared" si="19"/>
        <v/>
      </c>
      <c r="T91" s="13" t="str">
        <f t="shared" si="27"/>
        <v/>
      </c>
      <c r="U91" s="13" t="str">
        <f t="shared" si="27"/>
        <v/>
      </c>
      <c r="V91" s="13" t="str">
        <f t="shared" si="27"/>
        <v/>
      </c>
      <c r="W91" s="13" t="str">
        <f t="shared" si="27"/>
        <v/>
      </c>
      <c r="X91" s="13" t="str">
        <f t="shared" si="27"/>
        <v/>
      </c>
      <c r="Y91" s="13" t="str">
        <f t="shared" si="27"/>
        <v/>
      </c>
      <c r="Z91" s="13" t="str">
        <f t="shared" si="27"/>
        <v/>
      </c>
      <c r="AA91" s="13" t="str">
        <f t="shared" si="27"/>
        <v/>
      </c>
      <c r="AB91" s="13" t="str">
        <f t="shared" si="27"/>
        <v/>
      </c>
      <c r="AC91" s="13" t="str">
        <f t="shared" si="27"/>
        <v/>
      </c>
      <c r="AD91" s="13" t="str">
        <f t="shared" si="27"/>
        <v/>
      </c>
      <c r="AE91" s="13" t="str">
        <f t="shared" si="27"/>
        <v/>
      </c>
      <c r="AF91" s="13" t="str">
        <f t="shared" si="27"/>
        <v/>
      </c>
      <c r="AG91" s="13" t="str">
        <f t="shared" si="27"/>
        <v/>
      </c>
      <c r="AH91" s="13" t="str">
        <f t="shared" si="27"/>
        <v/>
      </c>
      <c r="AI91" s="13" t="str">
        <f t="shared" si="27"/>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c r="AS91" s="13" t="str">
        <f t="shared" si="28"/>
        <v/>
      </c>
    </row>
    <row r="92" spans="8:45" ht="12.75" customHeight="1" x14ac:dyDescent="0.15">
      <c r="H92" s="43"/>
      <c r="J92" s="385">
        <v>66</v>
      </c>
      <c r="K92" s="13" t="s">
        <v>680</v>
      </c>
      <c r="L92" s="13" t="str">
        <f>仕様書作成!CJ95</f>
        <v>SY50M-N0-B1</v>
      </c>
      <c r="M92" s="13" t="str">
        <f>仕様書作成!CM95</f>
        <v/>
      </c>
      <c r="N92" s="13" t="str">
        <f t="shared" si="19"/>
        <v/>
      </c>
      <c r="T92" s="13" t="str">
        <f t="shared" si="27"/>
        <v/>
      </c>
      <c r="U92" s="13" t="str">
        <f t="shared" si="27"/>
        <v/>
      </c>
      <c r="V92" s="13" t="str">
        <f t="shared" si="27"/>
        <v/>
      </c>
      <c r="W92" s="13" t="str">
        <f t="shared" si="27"/>
        <v/>
      </c>
      <c r="X92" s="13" t="str">
        <f t="shared" si="27"/>
        <v/>
      </c>
      <c r="Y92" s="13" t="str">
        <f t="shared" si="27"/>
        <v/>
      </c>
      <c r="Z92" s="13" t="str">
        <f t="shared" si="27"/>
        <v/>
      </c>
      <c r="AA92" s="13" t="str">
        <f t="shared" si="27"/>
        <v/>
      </c>
      <c r="AB92" s="13" t="str">
        <f t="shared" si="27"/>
        <v/>
      </c>
      <c r="AC92" s="13" t="str">
        <f t="shared" si="27"/>
        <v/>
      </c>
      <c r="AD92" s="13" t="str">
        <f t="shared" si="27"/>
        <v/>
      </c>
      <c r="AE92" s="13" t="str">
        <f t="shared" si="27"/>
        <v/>
      </c>
      <c r="AF92" s="13" t="str">
        <f t="shared" si="27"/>
        <v/>
      </c>
      <c r="AG92" s="13" t="str">
        <f t="shared" si="27"/>
        <v/>
      </c>
      <c r="AH92" s="13" t="str">
        <f t="shared" si="27"/>
        <v/>
      </c>
      <c r="AI92" s="13" t="str">
        <f t="shared" si="27"/>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c r="AS92" s="13" t="str">
        <f t="shared" si="28"/>
        <v/>
      </c>
    </row>
    <row r="93" spans="8:45" ht="12.75" customHeight="1" x14ac:dyDescent="0.15">
      <c r="H93" s="43"/>
      <c r="J93" s="385">
        <v>67</v>
      </c>
      <c r="K93" s="43" t="s">
        <v>11</v>
      </c>
      <c r="L93" s="13" t="str">
        <f>仕様書作成!CN96</f>
        <v>KQ2P-04</v>
      </c>
      <c r="M93" s="13" t="str">
        <f>仕様書作成!CM96</f>
        <v/>
      </c>
      <c r="N93" s="13" t="str">
        <f t="shared" si="19"/>
        <v/>
      </c>
      <c r="R93" s="13" t="str">
        <f>IF(仕様書作成!CO96="","",仕様書作成!CO96&amp;",")</f>
        <v/>
      </c>
      <c r="S93" s="13" t="str">
        <f>仕様書作成!CP96</f>
        <v/>
      </c>
      <c r="T93" s="13" t="str">
        <f>仕様書作成!CQ96</f>
        <v/>
      </c>
      <c r="U93" s="13" t="str">
        <f>仕様書作成!CR96</f>
        <v/>
      </c>
      <c r="V93" s="13" t="str">
        <f>仕様書作成!CS96</f>
        <v/>
      </c>
      <c r="W93" s="13" t="str">
        <f>仕様書作成!CT96</f>
        <v/>
      </c>
      <c r="X93" s="13" t="str">
        <f>仕様書作成!CU96</f>
        <v/>
      </c>
      <c r="Y93" s="13" t="str">
        <f>仕様書作成!CV96</f>
        <v/>
      </c>
      <c r="Z93" s="13" t="str">
        <f>仕様書作成!CW96</f>
        <v/>
      </c>
      <c r="AA93" s="13" t="str">
        <f>仕様書作成!CX96</f>
        <v/>
      </c>
      <c r="AB93" s="13" t="str">
        <f>仕様書作成!CY96</f>
        <v/>
      </c>
      <c r="AC93" s="13" t="str">
        <f>仕様書作成!CZ96</f>
        <v/>
      </c>
      <c r="AD93" s="13" t="str">
        <f>仕様書作成!DA96</f>
        <v/>
      </c>
      <c r="AE93" s="13" t="str">
        <f>仕様書作成!DB96</f>
        <v/>
      </c>
      <c r="AF93" s="13" t="str">
        <f>仕様書作成!DC96</f>
        <v/>
      </c>
      <c r="AG93" s="13" t="str">
        <f>仕様書作成!DD96</f>
        <v/>
      </c>
      <c r="AH93" s="13" t="str">
        <f>仕様書作成!DE96</f>
        <v/>
      </c>
      <c r="AI93" s="13" t="str">
        <f>仕様書作成!DF96</f>
        <v/>
      </c>
      <c r="AJ93" s="13" t="str">
        <f>仕様書作成!DG96</f>
        <v/>
      </c>
      <c r="AK93" s="13" t="str">
        <f>仕様書作成!DH96</f>
        <v/>
      </c>
      <c r="AL93" s="13" t="str">
        <f>仕様書作成!DI96</f>
        <v/>
      </c>
      <c r="AM93" s="13" t="str">
        <f>仕様書作成!DJ96</f>
        <v/>
      </c>
      <c r="AN93" s="13" t="str">
        <f>仕様書作成!DK96</f>
        <v/>
      </c>
      <c r="AO93" s="13" t="str">
        <f>仕様書作成!DL96</f>
        <v/>
      </c>
      <c r="AP93" s="13" t="str">
        <f>仕様書作成!DM96</f>
        <v/>
      </c>
      <c r="AQ93" s="13" t="str">
        <f>仕様書作成!DN96</f>
        <v/>
      </c>
      <c r="AR93" s="13" t="str">
        <f>IF(仕様書作成!DP96="","",仕様書作成!DP96&amp;",")</f>
        <v/>
      </c>
      <c r="AS93" s="13" t="str">
        <f>仕様書作成!DQ96</f>
        <v/>
      </c>
    </row>
    <row r="94" spans="8:45" ht="12.75" customHeight="1" x14ac:dyDescent="0.15">
      <c r="H94" s="43"/>
      <c r="J94" s="385">
        <v>68</v>
      </c>
      <c r="K94" s="43" t="s">
        <v>463</v>
      </c>
      <c r="L94" s="13" t="str">
        <f>仕様書作成!CN97</f>
        <v>KQ2P-03</v>
      </c>
      <c r="M94" s="13" t="str">
        <f>仕様書作成!CM97</f>
        <v/>
      </c>
      <c r="N94" s="13" t="str">
        <f t="shared" si="19"/>
        <v/>
      </c>
      <c r="R94" s="13" t="str">
        <f>IF(仕様書作成!CO97="","",仕様書作成!CO97&amp;",")</f>
        <v/>
      </c>
      <c r="S94" s="13" t="str">
        <f>仕様書作成!CP97</f>
        <v/>
      </c>
      <c r="T94" s="13" t="str">
        <f>仕様書作成!CQ97</f>
        <v/>
      </c>
      <c r="U94" s="13" t="str">
        <f>仕様書作成!CR97</f>
        <v/>
      </c>
      <c r="V94" s="13" t="str">
        <f>仕様書作成!CS97</f>
        <v/>
      </c>
      <c r="W94" s="13" t="str">
        <f>仕様書作成!CT97</f>
        <v/>
      </c>
      <c r="X94" s="13" t="str">
        <f>仕様書作成!CU97</f>
        <v/>
      </c>
      <c r="Y94" s="13" t="str">
        <f>仕様書作成!CV97</f>
        <v/>
      </c>
      <c r="Z94" s="13" t="str">
        <f>仕様書作成!CW97</f>
        <v/>
      </c>
      <c r="AA94" s="13" t="str">
        <f>仕様書作成!CX97</f>
        <v/>
      </c>
      <c r="AB94" s="13" t="str">
        <f>仕様書作成!CY97</f>
        <v/>
      </c>
      <c r="AC94" s="13" t="str">
        <f>仕様書作成!CZ97</f>
        <v/>
      </c>
      <c r="AD94" s="13" t="str">
        <f>仕様書作成!DA97</f>
        <v/>
      </c>
      <c r="AE94" s="13" t="str">
        <f>仕様書作成!DB97</f>
        <v/>
      </c>
      <c r="AF94" s="13" t="str">
        <f>仕様書作成!DC97</f>
        <v/>
      </c>
      <c r="AG94" s="13" t="str">
        <f>仕様書作成!DD97</f>
        <v/>
      </c>
      <c r="AH94" s="13" t="str">
        <f>仕様書作成!DE97</f>
        <v/>
      </c>
      <c r="AI94" s="13" t="str">
        <f>仕様書作成!DF97</f>
        <v/>
      </c>
      <c r="AJ94" s="13" t="str">
        <f>仕様書作成!DG97</f>
        <v/>
      </c>
      <c r="AK94" s="13" t="str">
        <f>仕様書作成!DH97</f>
        <v/>
      </c>
      <c r="AL94" s="13" t="str">
        <f>仕様書作成!DI97</f>
        <v/>
      </c>
      <c r="AM94" s="13" t="str">
        <f>仕様書作成!DJ97</f>
        <v/>
      </c>
      <c r="AN94" s="13" t="str">
        <f>仕様書作成!DK97</f>
        <v/>
      </c>
      <c r="AO94" s="13" t="str">
        <f>仕様書作成!DL97</f>
        <v/>
      </c>
      <c r="AP94" s="13" t="str">
        <f>仕様書作成!DM97</f>
        <v/>
      </c>
      <c r="AQ94" s="13" t="str">
        <f>仕様書作成!DN97</f>
        <v/>
      </c>
      <c r="AR94" s="13" t="str">
        <f>IF(仕様書作成!DP97="","",仕様書作成!DP97&amp;",")</f>
        <v/>
      </c>
      <c r="AS94" s="13" t="str">
        <f>仕様書作成!DQ97</f>
        <v/>
      </c>
    </row>
    <row r="95" spans="8:45" ht="12.75" customHeight="1" x14ac:dyDescent="0.15">
      <c r="H95" s="43"/>
      <c r="J95" s="385">
        <v>69</v>
      </c>
      <c r="K95" s="43" t="s">
        <v>464</v>
      </c>
      <c r="L95" s="13" t="str">
        <f>仕様書作成!CN98</f>
        <v>KQ2P-06</v>
      </c>
      <c r="M95" s="13" t="str">
        <f>仕様書作成!CM98</f>
        <v/>
      </c>
      <c r="N95" s="13" t="str">
        <f t="shared" si="19"/>
        <v/>
      </c>
      <c r="R95" s="13" t="str">
        <f>IF(仕様書作成!CO98="","",仕様書作成!CO98&amp;",")</f>
        <v/>
      </c>
      <c r="S95" s="13" t="str">
        <f>仕様書作成!CP98</f>
        <v/>
      </c>
      <c r="T95" s="13" t="str">
        <f>仕様書作成!CQ98</f>
        <v/>
      </c>
      <c r="U95" s="13" t="str">
        <f>仕様書作成!CR98</f>
        <v/>
      </c>
      <c r="V95" s="13" t="str">
        <f>仕様書作成!CS98</f>
        <v/>
      </c>
      <c r="W95" s="13" t="str">
        <f>仕様書作成!CT98</f>
        <v/>
      </c>
      <c r="X95" s="13" t="str">
        <f>仕様書作成!CU98</f>
        <v/>
      </c>
      <c r="Y95" s="13" t="str">
        <f>仕様書作成!CV98</f>
        <v/>
      </c>
      <c r="Z95" s="13" t="str">
        <f>仕様書作成!CW98</f>
        <v/>
      </c>
      <c r="AA95" s="13" t="str">
        <f>仕様書作成!CX98</f>
        <v/>
      </c>
      <c r="AB95" s="13" t="str">
        <f>仕様書作成!CY98</f>
        <v/>
      </c>
      <c r="AC95" s="13" t="str">
        <f>仕様書作成!CZ98</f>
        <v/>
      </c>
      <c r="AD95" s="13" t="str">
        <f>仕様書作成!DA98</f>
        <v/>
      </c>
      <c r="AE95" s="13" t="str">
        <f>仕様書作成!DB98</f>
        <v/>
      </c>
      <c r="AF95" s="13" t="str">
        <f>仕様書作成!DC98</f>
        <v/>
      </c>
      <c r="AG95" s="13" t="str">
        <f>仕様書作成!DD98</f>
        <v/>
      </c>
      <c r="AH95" s="13" t="str">
        <f>仕様書作成!DE98</f>
        <v/>
      </c>
      <c r="AI95" s="13" t="str">
        <f>仕様書作成!DF98</f>
        <v/>
      </c>
      <c r="AJ95" s="13" t="str">
        <f>仕様書作成!DG98</f>
        <v/>
      </c>
      <c r="AK95" s="13" t="str">
        <f>仕様書作成!DH98</f>
        <v/>
      </c>
      <c r="AL95" s="13" t="str">
        <f>仕様書作成!DI98</f>
        <v/>
      </c>
      <c r="AM95" s="13" t="str">
        <f>仕様書作成!DJ98</f>
        <v/>
      </c>
      <c r="AN95" s="13" t="str">
        <f>仕様書作成!DK98</f>
        <v/>
      </c>
      <c r="AO95" s="13" t="str">
        <f>仕様書作成!DL98</f>
        <v/>
      </c>
      <c r="AP95" s="13" t="str">
        <f>仕様書作成!DM98</f>
        <v/>
      </c>
      <c r="AQ95" s="13" t="str">
        <f>仕様書作成!DN98</f>
        <v/>
      </c>
      <c r="AR95" s="13" t="str">
        <f>IF(仕様書作成!DP98="","",仕様書作成!DP98&amp;",")</f>
        <v/>
      </c>
      <c r="AS95" s="13" t="str">
        <f>仕様書作成!DQ98</f>
        <v/>
      </c>
    </row>
    <row r="96" spans="8:45" ht="12.75" customHeight="1" x14ac:dyDescent="0.15">
      <c r="H96" s="43"/>
      <c r="J96" s="385">
        <v>70</v>
      </c>
      <c r="K96" s="43" t="s">
        <v>465</v>
      </c>
      <c r="L96" s="13" t="str">
        <f>仕様書作成!CN99</f>
        <v>KQ2P-07</v>
      </c>
      <c r="M96" s="13" t="str">
        <f>仕様書作成!CM99</f>
        <v/>
      </c>
      <c r="N96" s="13" t="str">
        <f t="shared" si="19"/>
        <v/>
      </c>
      <c r="R96" s="13" t="str">
        <f>IF(仕様書作成!CO99="","",仕様書作成!CO99&amp;",")</f>
        <v/>
      </c>
      <c r="S96" s="13" t="str">
        <f>仕様書作成!CP99</f>
        <v/>
      </c>
      <c r="T96" s="13" t="str">
        <f>仕様書作成!CQ99</f>
        <v/>
      </c>
      <c r="U96" s="13" t="str">
        <f>仕様書作成!CR99</f>
        <v/>
      </c>
      <c r="V96" s="13" t="str">
        <f>仕様書作成!CS99</f>
        <v/>
      </c>
      <c r="W96" s="13" t="str">
        <f>仕様書作成!CT99</f>
        <v/>
      </c>
      <c r="X96" s="13" t="str">
        <f>仕様書作成!CU99</f>
        <v/>
      </c>
      <c r="Y96" s="13" t="str">
        <f>仕様書作成!CV99</f>
        <v/>
      </c>
      <c r="Z96" s="13" t="str">
        <f>仕様書作成!CW99</f>
        <v/>
      </c>
      <c r="AA96" s="13" t="str">
        <f>仕様書作成!CX99</f>
        <v/>
      </c>
      <c r="AB96" s="13" t="str">
        <f>仕様書作成!CY99</f>
        <v/>
      </c>
      <c r="AC96" s="13" t="str">
        <f>仕様書作成!CZ99</f>
        <v/>
      </c>
      <c r="AD96" s="13" t="str">
        <f>仕様書作成!DA99</f>
        <v/>
      </c>
      <c r="AE96" s="13" t="str">
        <f>仕様書作成!DB99</f>
        <v/>
      </c>
      <c r="AF96" s="13" t="str">
        <f>仕様書作成!DC99</f>
        <v/>
      </c>
      <c r="AG96" s="13" t="str">
        <f>仕様書作成!DD99</f>
        <v/>
      </c>
      <c r="AH96" s="13" t="str">
        <f>仕様書作成!DE99</f>
        <v/>
      </c>
      <c r="AI96" s="13" t="str">
        <f>仕様書作成!DF99</f>
        <v/>
      </c>
      <c r="AJ96" s="13" t="str">
        <f>仕様書作成!DG99</f>
        <v/>
      </c>
      <c r="AK96" s="13" t="str">
        <f>仕様書作成!DH99</f>
        <v/>
      </c>
      <c r="AL96" s="13" t="str">
        <f>仕様書作成!DI99</f>
        <v/>
      </c>
      <c r="AM96" s="13" t="str">
        <f>仕様書作成!DJ99</f>
        <v/>
      </c>
      <c r="AN96" s="13" t="str">
        <f>仕様書作成!DK99</f>
        <v/>
      </c>
      <c r="AO96" s="13" t="str">
        <f>仕様書作成!DL99</f>
        <v/>
      </c>
      <c r="AP96" s="13" t="str">
        <f>仕様書作成!DM99</f>
        <v/>
      </c>
      <c r="AQ96" s="13" t="str">
        <f>仕様書作成!DN99</f>
        <v/>
      </c>
      <c r="AR96" s="13" t="str">
        <f>IF(仕様書作成!DP99="","",仕様書作成!DP99&amp;",")</f>
        <v/>
      </c>
      <c r="AS96" s="13" t="str">
        <f>仕様書作成!DQ99</f>
        <v/>
      </c>
    </row>
    <row r="97" spans="8:45" ht="12.75" customHeight="1" x14ac:dyDescent="0.15">
      <c r="H97" s="43"/>
      <c r="J97" s="385">
        <v>71</v>
      </c>
      <c r="K97" s="43" t="s">
        <v>466</v>
      </c>
      <c r="L97" s="13" t="str">
        <f>仕様書作成!CN100</f>
        <v>KQ2P-08</v>
      </c>
      <c r="M97" s="13" t="str">
        <f>仕様書作成!CM100</f>
        <v/>
      </c>
      <c r="N97" s="13" t="str">
        <f t="shared" si="19"/>
        <v/>
      </c>
      <c r="R97" s="13" t="str">
        <f>IF(仕様書作成!CO100="","",仕様書作成!CO100&amp;",")</f>
        <v/>
      </c>
      <c r="S97" s="13" t="str">
        <f>仕様書作成!CP100</f>
        <v/>
      </c>
      <c r="T97" s="13" t="str">
        <f>仕様書作成!CQ100</f>
        <v/>
      </c>
      <c r="U97" s="13" t="str">
        <f>仕様書作成!CR100</f>
        <v/>
      </c>
      <c r="V97" s="13" t="str">
        <f>仕様書作成!CS100</f>
        <v/>
      </c>
      <c r="W97" s="13" t="str">
        <f>仕様書作成!CT100</f>
        <v/>
      </c>
      <c r="X97" s="13" t="str">
        <f>仕様書作成!CU100</f>
        <v/>
      </c>
      <c r="Y97" s="13" t="str">
        <f>仕様書作成!CV100</f>
        <v/>
      </c>
      <c r="Z97" s="13" t="str">
        <f>仕様書作成!CW100</f>
        <v/>
      </c>
      <c r="AA97" s="13" t="str">
        <f>仕様書作成!CX100</f>
        <v/>
      </c>
      <c r="AB97" s="13" t="str">
        <f>仕様書作成!CY100</f>
        <v/>
      </c>
      <c r="AC97" s="13" t="str">
        <f>仕様書作成!CZ100</f>
        <v/>
      </c>
      <c r="AD97" s="13" t="str">
        <f>仕様書作成!DA100</f>
        <v/>
      </c>
      <c r="AE97" s="13" t="str">
        <f>仕様書作成!DB100</f>
        <v/>
      </c>
      <c r="AF97" s="13" t="str">
        <f>仕様書作成!DC100</f>
        <v/>
      </c>
      <c r="AG97" s="13" t="str">
        <f>仕様書作成!DD100</f>
        <v/>
      </c>
      <c r="AH97" s="13" t="str">
        <f>仕様書作成!DE100</f>
        <v/>
      </c>
      <c r="AI97" s="13" t="str">
        <f>仕様書作成!DF100</f>
        <v/>
      </c>
      <c r="AJ97" s="13" t="str">
        <f>仕様書作成!DG100</f>
        <v/>
      </c>
      <c r="AK97" s="13" t="str">
        <f>仕様書作成!DH100</f>
        <v/>
      </c>
      <c r="AL97" s="13" t="str">
        <f>仕様書作成!DI100</f>
        <v/>
      </c>
      <c r="AM97" s="13" t="str">
        <f>仕様書作成!DJ100</f>
        <v/>
      </c>
      <c r="AN97" s="13" t="str">
        <f>仕様書作成!DK100</f>
        <v/>
      </c>
      <c r="AO97" s="13" t="str">
        <f>仕様書作成!DL100</f>
        <v/>
      </c>
      <c r="AP97" s="13" t="str">
        <f>仕様書作成!DM100</f>
        <v/>
      </c>
      <c r="AQ97" s="13" t="str">
        <f>仕様書作成!DN100</f>
        <v/>
      </c>
      <c r="AR97" s="13" t="str">
        <f>IF(仕様書作成!DP100="","",仕様書作成!DP100&amp;",")</f>
        <v/>
      </c>
      <c r="AS97" s="13" t="str">
        <f>仕様書作成!DQ100</f>
        <v/>
      </c>
    </row>
    <row r="98" spans="8:45" ht="12.75" customHeight="1" x14ac:dyDescent="0.15">
      <c r="H98" s="43"/>
      <c r="J98" s="385">
        <v>72</v>
      </c>
      <c r="K98" s="43" t="s">
        <v>467</v>
      </c>
      <c r="L98" s="13" t="str">
        <f>仕様書作成!CN101</f>
        <v>KQ2P-09</v>
      </c>
      <c r="M98" s="13" t="str">
        <f>仕様書作成!CM101</f>
        <v/>
      </c>
      <c r="N98" s="13" t="str">
        <f t="shared" si="19"/>
        <v/>
      </c>
      <c r="R98" s="13" t="str">
        <f>IF(仕様書作成!CO101="","",仕様書作成!CO101&amp;",")</f>
        <v/>
      </c>
      <c r="S98" s="13" t="str">
        <f>仕様書作成!CP101</f>
        <v/>
      </c>
      <c r="T98" s="13" t="str">
        <f>仕様書作成!CQ101</f>
        <v/>
      </c>
      <c r="U98" s="13" t="str">
        <f>仕様書作成!CR101</f>
        <v/>
      </c>
      <c r="V98" s="13" t="str">
        <f>仕様書作成!CS101</f>
        <v/>
      </c>
      <c r="W98" s="13" t="str">
        <f>仕様書作成!CT101</f>
        <v/>
      </c>
      <c r="X98" s="13" t="str">
        <f>仕様書作成!CU101</f>
        <v/>
      </c>
      <c r="Y98" s="13" t="str">
        <f>仕様書作成!CV101</f>
        <v/>
      </c>
      <c r="Z98" s="13" t="str">
        <f>仕様書作成!CW101</f>
        <v/>
      </c>
      <c r="AA98" s="13" t="str">
        <f>仕様書作成!CX101</f>
        <v/>
      </c>
      <c r="AB98" s="13" t="str">
        <f>仕様書作成!CY101</f>
        <v/>
      </c>
      <c r="AC98" s="13" t="str">
        <f>仕様書作成!CZ101</f>
        <v/>
      </c>
      <c r="AD98" s="13" t="str">
        <f>仕様書作成!DA101</f>
        <v/>
      </c>
      <c r="AE98" s="13" t="str">
        <f>仕様書作成!DB101</f>
        <v/>
      </c>
      <c r="AF98" s="13" t="str">
        <f>仕様書作成!DC101</f>
        <v/>
      </c>
      <c r="AG98" s="13" t="str">
        <f>仕様書作成!DD101</f>
        <v/>
      </c>
      <c r="AH98" s="13" t="str">
        <f>仕様書作成!DE101</f>
        <v/>
      </c>
      <c r="AI98" s="13" t="str">
        <f>仕様書作成!DF101</f>
        <v/>
      </c>
      <c r="AJ98" s="13" t="str">
        <f>仕様書作成!DG101</f>
        <v/>
      </c>
      <c r="AK98" s="13" t="str">
        <f>仕様書作成!DH101</f>
        <v/>
      </c>
      <c r="AL98" s="13" t="str">
        <f>仕様書作成!DI101</f>
        <v/>
      </c>
      <c r="AM98" s="13" t="str">
        <f>仕様書作成!DJ101</f>
        <v/>
      </c>
      <c r="AN98" s="13" t="str">
        <f>仕様書作成!DK101</f>
        <v/>
      </c>
      <c r="AO98" s="13" t="str">
        <f>仕様書作成!DL101</f>
        <v/>
      </c>
      <c r="AP98" s="13" t="str">
        <f>仕様書作成!DM101</f>
        <v/>
      </c>
      <c r="AQ98" s="13" t="str">
        <f>仕様書作成!DN101</f>
        <v/>
      </c>
      <c r="AR98" s="13" t="str">
        <f>IF(仕様書作成!DP101="","",仕様書作成!DP101&amp;",")</f>
        <v/>
      </c>
      <c r="AS98" s="13" t="str">
        <f>仕様書作成!DQ101</f>
        <v/>
      </c>
    </row>
    <row r="99" spans="8:45" ht="12.75" customHeight="1" x14ac:dyDescent="0.15">
      <c r="J99" s="385">
        <v>73</v>
      </c>
      <c r="K99" s="43" t="s">
        <v>468</v>
      </c>
      <c r="L99" s="13" t="str">
        <f>仕様書作成!CN102</f>
        <v>KQ2H04-01AS</v>
      </c>
      <c r="M99" s="13" t="str">
        <f>仕様書作成!CM102</f>
        <v/>
      </c>
      <c r="N99" s="13" t="str">
        <f t="shared" si="19"/>
        <v/>
      </c>
      <c r="R99" s="13" t="str">
        <f>IF(仕様書作成!CO102="","",仕様書作成!CO102&amp;",")</f>
        <v/>
      </c>
      <c r="S99" s="13" t="str">
        <f>仕様書作成!CP102</f>
        <v/>
      </c>
      <c r="T99" s="13" t="str">
        <f>仕様書作成!CQ102</f>
        <v/>
      </c>
      <c r="U99" s="13" t="str">
        <f>仕様書作成!CR102</f>
        <v/>
      </c>
      <c r="V99" s="13" t="str">
        <f>仕様書作成!CS102</f>
        <v/>
      </c>
      <c r="W99" s="13" t="str">
        <f>仕様書作成!CT102</f>
        <v/>
      </c>
      <c r="X99" s="13" t="str">
        <f>仕様書作成!CU102</f>
        <v/>
      </c>
      <c r="Y99" s="13" t="str">
        <f>仕様書作成!CV102</f>
        <v/>
      </c>
      <c r="Z99" s="13" t="str">
        <f>仕様書作成!CW102</f>
        <v/>
      </c>
      <c r="AA99" s="13" t="str">
        <f>仕様書作成!CX102</f>
        <v/>
      </c>
      <c r="AB99" s="13" t="str">
        <f>仕様書作成!CY102</f>
        <v/>
      </c>
      <c r="AC99" s="13" t="str">
        <f>仕様書作成!CZ102</f>
        <v/>
      </c>
      <c r="AD99" s="13" t="str">
        <f>仕様書作成!DA102</f>
        <v/>
      </c>
      <c r="AE99" s="13" t="str">
        <f>仕様書作成!DB102</f>
        <v/>
      </c>
      <c r="AF99" s="13" t="str">
        <f>仕様書作成!DC102</f>
        <v/>
      </c>
      <c r="AG99" s="13" t="str">
        <f>仕様書作成!DD102</f>
        <v/>
      </c>
      <c r="AH99" s="13" t="str">
        <f>仕様書作成!DE102</f>
        <v/>
      </c>
      <c r="AI99" s="13" t="str">
        <f>仕様書作成!DF102</f>
        <v/>
      </c>
      <c r="AJ99" s="13" t="str">
        <f>仕様書作成!DG102</f>
        <v/>
      </c>
      <c r="AK99" s="13" t="str">
        <f>仕様書作成!DH102</f>
        <v/>
      </c>
      <c r="AL99" s="13" t="str">
        <f>仕様書作成!DI102</f>
        <v/>
      </c>
      <c r="AM99" s="13" t="str">
        <f>仕様書作成!DJ102</f>
        <v/>
      </c>
      <c r="AN99" s="13" t="str">
        <f>仕様書作成!DK102</f>
        <v/>
      </c>
      <c r="AO99" s="13" t="str">
        <f>仕様書作成!DL102</f>
        <v/>
      </c>
      <c r="AP99" s="13" t="str">
        <f>仕様書作成!DM102</f>
        <v/>
      </c>
      <c r="AQ99" s="13" t="str">
        <f>仕様書作成!DN102</f>
        <v/>
      </c>
      <c r="AR99" s="13" t="str">
        <f>IF(仕様書作成!DP102="","",仕様書作成!DP102&amp;",")</f>
        <v/>
      </c>
      <c r="AS99" s="13" t="str">
        <f>仕様書作成!DQ102</f>
        <v/>
      </c>
    </row>
    <row r="100" spans="8:45" ht="12.75" customHeight="1" x14ac:dyDescent="0.15">
      <c r="J100" s="385">
        <v>74</v>
      </c>
      <c r="K100" s="43" t="s">
        <v>469</v>
      </c>
      <c r="L100" s="13" t="str">
        <f>仕様書作成!CN103</f>
        <v>KQ2H06-01AS</v>
      </c>
      <c r="M100" s="13" t="str">
        <f>仕様書作成!CM103</f>
        <v/>
      </c>
      <c r="N100" s="13" t="str">
        <f t="shared" si="19"/>
        <v/>
      </c>
      <c r="R100" s="13" t="str">
        <f>IF(仕様書作成!CO103="","",仕様書作成!CO103&amp;",")</f>
        <v/>
      </c>
      <c r="S100" s="13" t="str">
        <f>仕様書作成!CP103</f>
        <v/>
      </c>
      <c r="T100" s="13" t="str">
        <f>仕様書作成!CQ103</f>
        <v/>
      </c>
      <c r="U100" s="13" t="str">
        <f>仕様書作成!CR103</f>
        <v/>
      </c>
      <c r="V100" s="13" t="str">
        <f>仕様書作成!CS103</f>
        <v/>
      </c>
      <c r="W100" s="13" t="str">
        <f>仕様書作成!CT103</f>
        <v/>
      </c>
      <c r="X100" s="13" t="str">
        <f>仕様書作成!CU103</f>
        <v/>
      </c>
      <c r="Y100" s="13" t="str">
        <f>仕様書作成!CV103</f>
        <v/>
      </c>
      <c r="Z100" s="13" t="str">
        <f>仕様書作成!CW103</f>
        <v/>
      </c>
      <c r="AA100" s="13" t="str">
        <f>仕様書作成!CX103</f>
        <v/>
      </c>
      <c r="AB100" s="13" t="str">
        <f>仕様書作成!CY103</f>
        <v/>
      </c>
      <c r="AC100" s="13" t="str">
        <f>仕様書作成!CZ103</f>
        <v/>
      </c>
      <c r="AD100" s="13" t="str">
        <f>仕様書作成!DA103</f>
        <v/>
      </c>
      <c r="AE100" s="13" t="str">
        <f>仕様書作成!DB103</f>
        <v/>
      </c>
      <c r="AF100" s="13" t="str">
        <f>仕様書作成!DC103</f>
        <v/>
      </c>
      <c r="AG100" s="13" t="str">
        <f>仕様書作成!DD103</f>
        <v/>
      </c>
      <c r="AH100" s="13" t="str">
        <f>仕様書作成!DE103</f>
        <v/>
      </c>
      <c r="AI100" s="13" t="str">
        <f>仕様書作成!DF103</f>
        <v/>
      </c>
      <c r="AJ100" s="13" t="str">
        <f>仕様書作成!DG103</f>
        <v/>
      </c>
      <c r="AK100" s="13" t="str">
        <f>仕様書作成!DH103</f>
        <v/>
      </c>
      <c r="AL100" s="13" t="str">
        <f>仕様書作成!DI103</f>
        <v/>
      </c>
      <c r="AM100" s="13" t="str">
        <f>仕様書作成!DJ103</f>
        <v/>
      </c>
      <c r="AN100" s="13" t="str">
        <f>仕様書作成!DK103</f>
        <v/>
      </c>
      <c r="AO100" s="13" t="str">
        <f>仕様書作成!DL103</f>
        <v/>
      </c>
      <c r="AP100" s="13" t="str">
        <f>仕様書作成!DM103</f>
        <v/>
      </c>
      <c r="AQ100" s="13" t="str">
        <f>仕様書作成!DN103</f>
        <v/>
      </c>
      <c r="AR100" s="13" t="str">
        <f>IF(仕様書作成!DP103="","",仕様書作成!DP103&amp;",")</f>
        <v/>
      </c>
      <c r="AS100" s="13" t="str">
        <f>仕様書作成!DQ103</f>
        <v/>
      </c>
    </row>
    <row r="101" spans="8:45" ht="12.75" customHeight="1" x14ac:dyDescent="0.15">
      <c r="J101" s="385">
        <v>75</v>
      </c>
      <c r="K101" s="43" t="s">
        <v>470</v>
      </c>
      <c r="L101" s="13" t="str">
        <f>仕様書作成!CN104</f>
        <v>KQ2S04-01AS</v>
      </c>
      <c r="M101" s="13" t="str">
        <f>仕様書作成!CM104</f>
        <v/>
      </c>
      <c r="N101" s="13" t="str">
        <f t="shared" si="19"/>
        <v/>
      </c>
      <c r="R101" s="13" t="str">
        <f>IF(仕様書作成!CO104="","",仕様書作成!CO104&amp;",")</f>
        <v/>
      </c>
      <c r="S101" s="13" t="str">
        <f>仕様書作成!CP104</f>
        <v/>
      </c>
      <c r="T101" s="13" t="str">
        <f>仕様書作成!CQ104</f>
        <v/>
      </c>
      <c r="U101" s="13" t="str">
        <f>仕様書作成!CR104</f>
        <v/>
      </c>
      <c r="V101" s="13" t="str">
        <f>仕様書作成!CS104</f>
        <v/>
      </c>
      <c r="W101" s="13" t="str">
        <f>仕様書作成!CT104</f>
        <v/>
      </c>
      <c r="X101" s="13" t="str">
        <f>仕様書作成!CU104</f>
        <v/>
      </c>
      <c r="Y101" s="13" t="str">
        <f>仕様書作成!CV104</f>
        <v/>
      </c>
      <c r="Z101" s="13" t="str">
        <f>仕様書作成!CW104</f>
        <v/>
      </c>
      <c r="AA101" s="13" t="str">
        <f>仕様書作成!CX104</f>
        <v/>
      </c>
      <c r="AB101" s="13" t="str">
        <f>仕様書作成!CY104</f>
        <v/>
      </c>
      <c r="AC101" s="13" t="str">
        <f>仕様書作成!CZ104</f>
        <v/>
      </c>
      <c r="AD101" s="13" t="str">
        <f>仕様書作成!DA104</f>
        <v/>
      </c>
      <c r="AE101" s="13" t="str">
        <f>仕様書作成!DB104</f>
        <v/>
      </c>
      <c r="AF101" s="13" t="str">
        <f>仕様書作成!DC104</f>
        <v/>
      </c>
      <c r="AG101" s="13" t="str">
        <f>仕様書作成!DD104</f>
        <v/>
      </c>
      <c r="AH101" s="13" t="str">
        <f>仕様書作成!DE104</f>
        <v/>
      </c>
      <c r="AI101" s="13" t="str">
        <f>仕様書作成!DF104</f>
        <v/>
      </c>
      <c r="AJ101" s="13" t="str">
        <f>仕様書作成!DG104</f>
        <v/>
      </c>
      <c r="AK101" s="13" t="str">
        <f>仕様書作成!DH104</f>
        <v/>
      </c>
      <c r="AL101" s="13" t="str">
        <f>仕様書作成!DI104</f>
        <v/>
      </c>
      <c r="AM101" s="13" t="str">
        <f>仕様書作成!DJ104</f>
        <v/>
      </c>
      <c r="AN101" s="13" t="str">
        <f>仕様書作成!DK104</f>
        <v/>
      </c>
      <c r="AO101" s="13" t="str">
        <f>仕様書作成!DL104</f>
        <v/>
      </c>
      <c r="AP101" s="13" t="str">
        <f>仕様書作成!DM104</f>
        <v/>
      </c>
      <c r="AQ101" s="13" t="str">
        <f>仕様書作成!DN104</f>
        <v/>
      </c>
      <c r="AR101" s="13" t="str">
        <f>IF(仕様書作成!DP104="","",仕様書作成!DP104&amp;",")</f>
        <v/>
      </c>
      <c r="AS101" s="13" t="str">
        <f>仕様書作成!DQ104</f>
        <v/>
      </c>
    </row>
    <row r="102" spans="8:45" ht="12.75" customHeight="1" x14ac:dyDescent="0.15">
      <c r="J102" s="385">
        <v>76</v>
      </c>
      <c r="K102" s="43" t="s">
        <v>471</v>
      </c>
      <c r="L102" s="13" t="str">
        <f>仕様書作成!CN105</f>
        <v>KQ2S06-01AS</v>
      </c>
      <c r="M102" s="13" t="str">
        <f>仕様書作成!CM105</f>
        <v/>
      </c>
      <c r="N102" s="13" t="str">
        <f t="shared" si="19"/>
        <v/>
      </c>
      <c r="R102" s="13" t="str">
        <f>IF(仕様書作成!CO105="","",仕様書作成!CO105&amp;",")</f>
        <v/>
      </c>
      <c r="S102" s="13" t="str">
        <f>仕様書作成!CP105</f>
        <v/>
      </c>
      <c r="T102" s="13" t="str">
        <f>仕様書作成!CQ105</f>
        <v/>
      </c>
      <c r="U102" s="13" t="str">
        <f>仕様書作成!CR105</f>
        <v/>
      </c>
      <c r="V102" s="13" t="str">
        <f>仕様書作成!CS105</f>
        <v/>
      </c>
      <c r="W102" s="13" t="str">
        <f>仕様書作成!CT105</f>
        <v/>
      </c>
      <c r="X102" s="13" t="str">
        <f>仕様書作成!CU105</f>
        <v/>
      </c>
      <c r="Y102" s="13" t="str">
        <f>仕様書作成!CV105</f>
        <v/>
      </c>
      <c r="Z102" s="13" t="str">
        <f>仕様書作成!CW105</f>
        <v/>
      </c>
      <c r="AA102" s="13" t="str">
        <f>仕様書作成!CX105</f>
        <v/>
      </c>
      <c r="AB102" s="13" t="str">
        <f>仕様書作成!CY105</f>
        <v/>
      </c>
      <c r="AC102" s="13" t="str">
        <f>仕様書作成!CZ105</f>
        <v/>
      </c>
      <c r="AD102" s="13" t="str">
        <f>仕様書作成!DA105</f>
        <v/>
      </c>
      <c r="AE102" s="13" t="str">
        <f>仕様書作成!DB105</f>
        <v/>
      </c>
      <c r="AF102" s="13" t="str">
        <f>仕様書作成!DC105</f>
        <v/>
      </c>
      <c r="AG102" s="13" t="str">
        <f>仕様書作成!DD105</f>
        <v/>
      </c>
      <c r="AH102" s="13" t="str">
        <f>仕様書作成!DE105</f>
        <v/>
      </c>
      <c r="AI102" s="13" t="str">
        <f>仕様書作成!DF105</f>
        <v/>
      </c>
      <c r="AJ102" s="13" t="str">
        <f>仕様書作成!DG105</f>
        <v/>
      </c>
      <c r="AK102" s="13" t="str">
        <f>仕様書作成!DH105</f>
        <v/>
      </c>
      <c r="AL102" s="13" t="str">
        <f>仕様書作成!DI105</f>
        <v/>
      </c>
      <c r="AM102" s="13" t="str">
        <f>仕様書作成!DJ105</f>
        <v/>
      </c>
      <c r="AN102" s="13" t="str">
        <f>仕様書作成!DK105</f>
        <v/>
      </c>
      <c r="AO102" s="13" t="str">
        <f>仕様書作成!DL105</f>
        <v/>
      </c>
      <c r="AP102" s="13" t="str">
        <f>仕様書作成!DM105</f>
        <v/>
      </c>
      <c r="AQ102" s="13" t="str">
        <f>仕様書作成!DN105</f>
        <v/>
      </c>
      <c r="AR102" s="13" t="str">
        <f>IF(仕様書作成!DP105="","",仕様書作成!DP105&amp;",")</f>
        <v/>
      </c>
      <c r="AS102" s="13" t="str">
        <f>仕様書作成!DQ105</f>
        <v/>
      </c>
    </row>
    <row r="103" spans="8:45" ht="12.75" customHeight="1" x14ac:dyDescent="0.15">
      <c r="J103" s="385">
        <v>77</v>
      </c>
      <c r="K103" s="43" t="s">
        <v>472</v>
      </c>
      <c r="L103" s="13" t="str">
        <f>仕様書作成!CN106</f>
        <v>KQ2S08-01AS</v>
      </c>
      <c r="M103" s="13" t="str">
        <f>仕様書作成!CM106</f>
        <v/>
      </c>
      <c r="N103" s="13" t="str">
        <f t="shared" si="19"/>
        <v/>
      </c>
      <c r="R103" s="13" t="str">
        <f>IF(仕様書作成!CO106="","",仕様書作成!CO106&amp;",")</f>
        <v/>
      </c>
      <c r="S103" s="13" t="str">
        <f>仕様書作成!CP106</f>
        <v/>
      </c>
      <c r="T103" s="13" t="str">
        <f>仕様書作成!CQ106</f>
        <v/>
      </c>
      <c r="U103" s="13" t="str">
        <f>仕様書作成!CR106</f>
        <v/>
      </c>
      <c r="V103" s="13" t="str">
        <f>仕様書作成!CS106</f>
        <v/>
      </c>
      <c r="W103" s="13" t="str">
        <f>仕様書作成!CT106</f>
        <v/>
      </c>
      <c r="X103" s="13" t="str">
        <f>仕様書作成!CU106</f>
        <v/>
      </c>
      <c r="Y103" s="13" t="str">
        <f>仕様書作成!CV106</f>
        <v/>
      </c>
      <c r="Z103" s="13" t="str">
        <f>仕様書作成!CW106</f>
        <v/>
      </c>
      <c r="AA103" s="13" t="str">
        <f>仕様書作成!CX106</f>
        <v/>
      </c>
      <c r="AB103" s="13" t="str">
        <f>仕様書作成!CY106</f>
        <v/>
      </c>
      <c r="AC103" s="13" t="str">
        <f>仕様書作成!CZ106</f>
        <v/>
      </c>
      <c r="AD103" s="13" t="str">
        <f>仕様書作成!DA106</f>
        <v/>
      </c>
      <c r="AE103" s="13" t="str">
        <f>仕様書作成!DB106</f>
        <v/>
      </c>
      <c r="AF103" s="13" t="str">
        <f>仕様書作成!DC106</f>
        <v/>
      </c>
      <c r="AG103" s="13" t="str">
        <f>仕様書作成!DD106</f>
        <v/>
      </c>
      <c r="AH103" s="13" t="str">
        <f>仕様書作成!DE106</f>
        <v/>
      </c>
      <c r="AI103" s="13" t="str">
        <f>仕様書作成!DF106</f>
        <v/>
      </c>
      <c r="AJ103" s="13" t="str">
        <f>仕様書作成!DG106</f>
        <v/>
      </c>
      <c r="AK103" s="13" t="str">
        <f>仕様書作成!DH106</f>
        <v/>
      </c>
      <c r="AL103" s="13" t="str">
        <f>仕様書作成!DI106</f>
        <v/>
      </c>
      <c r="AM103" s="13" t="str">
        <f>仕様書作成!DJ106</f>
        <v/>
      </c>
      <c r="AN103" s="13" t="str">
        <f>仕様書作成!DK106</f>
        <v/>
      </c>
      <c r="AO103" s="13" t="str">
        <f>仕様書作成!DL106</f>
        <v/>
      </c>
      <c r="AP103" s="13" t="str">
        <f>仕様書作成!DM106</f>
        <v/>
      </c>
      <c r="AQ103" s="13" t="str">
        <f>仕様書作成!DN106</f>
        <v/>
      </c>
      <c r="AR103" s="13" t="str">
        <f>IF(仕様書作成!DP106="","",仕様書作成!DP106&amp;",")</f>
        <v/>
      </c>
      <c r="AS103" s="13" t="str">
        <f>仕様書作成!DQ106</f>
        <v/>
      </c>
    </row>
    <row r="104" spans="8:45" ht="12.75" customHeight="1" x14ac:dyDescent="0.15">
      <c r="J104" s="385">
        <v>78</v>
      </c>
      <c r="K104" s="43" t="s">
        <v>21</v>
      </c>
      <c r="L104" s="13" t="str">
        <f>仕様書作成!CN107</f>
        <v>TB00094</v>
      </c>
      <c r="M104" s="13" t="str">
        <f>仕様書作成!CM107</f>
        <v/>
      </c>
      <c r="N104" s="13" t="str">
        <f t="shared" si="19"/>
        <v/>
      </c>
      <c r="R104" s="13" t="str">
        <f>IF(仕様書作成!CO107="","",仕様書作成!CO107&amp;",")</f>
        <v/>
      </c>
      <c r="S104" s="13" t="str">
        <f>仕様書作成!CP107</f>
        <v/>
      </c>
      <c r="T104" s="13" t="str">
        <f>仕様書作成!CQ107</f>
        <v/>
      </c>
      <c r="U104" s="13" t="str">
        <f>仕様書作成!CR107</f>
        <v/>
      </c>
      <c r="V104" s="13" t="str">
        <f>仕様書作成!CS107</f>
        <v/>
      </c>
      <c r="W104" s="13" t="str">
        <f>仕様書作成!CT107</f>
        <v/>
      </c>
      <c r="X104" s="13" t="str">
        <f>仕様書作成!CU107</f>
        <v/>
      </c>
      <c r="Y104" s="13" t="str">
        <f>仕様書作成!CV107</f>
        <v/>
      </c>
      <c r="Z104" s="13" t="str">
        <f>仕様書作成!CW107</f>
        <v/>
      </c>
      <c r="AA104" s="13" t="str">
        <f>仕様書作成!CX107</f>
        <v/>
      </c>
      <c r="AB104" s="13" t="str">
        <f>仕様書作成!CY107</f>
        <v/>
      </c>
      <c r="AC104" s="13" t="str">
        <f>仕様書作成!CZ107</f>
        <v/>
      </c>
      <c r="AD104" s="13" t="str">
        <f>仕様書作成!DA107</f>
        <v/>
      </c>
      <c r="AE104" s="13" t="str">
        <f>仕様書作成!DB107</f>
        <v/>
      </c>
      <c r="AF104" s="13" t="str">
        <f>仕様書作成!DC107</f>
        <v/>
      </c>
      <c r="AG104" s="13" t="str">
        <f>仕様書作成!DD107</f>
        <v/>
      </c>
      <c r="AH104" s="13" t="str">
        <f>仕様書作成!DE107</f>
        <v/>
      </c>
      <c r="AI104" s="13" t="str">
        <f>仕様書作成!DF107</f>
        <v/>
      </c>
      <c r="AJ104" s="13" t="str">
        <f>仕様書作成!DG107</f>
        <v/>
      </c>
      <c r="AK104" s="13" t="str">
        <f>仕様書作成!DH107</f>
        <v/>
      </c>
      <c r="AL104" s="13" t="str">
        <f>仕様書作成!DI107</f>
        <v/>
      </c>
      <c r="AM104" s="13" t="str">
        <f>仕様書作成!DJ107</f>
        <v/>
      </c>
      <c r="AN104" s="13" t="str">
        <f>仕様書作成!DK107</f>
        <v/>
      </c>
      <c r="AO104" s="13" t="str">
        <f>仕様書作成!DL107</f>
        <v/>
      </c>
      <c r="AP104" s="13" t="str">
        <f>仕様書作成!DM107</f>
        <v/>
      </c>
      <c r="AQ104" s="13" t="str">
        <f>仕様書作成!DN107</f>
        <v/>
      </c>
      <c r="AR104" s="13" t="str">
        <f>IF(仕様書作成!DP107="","",仕様書作成!DP107&amp;",")</f>
        <v/>
      </c>
      <c r="AS104" s="13" t="str">
        <f>仕様書作成!DQ107</f>
        <v/>
      </c>
    </row>
    <row r="105" spans="8:45" ht="12.75" customHeight="1" x14ac:dyDescent="0.15">
      <c r="J105" s="385">
        <v>79</v>
      </c>
      <c r="K105" s="43" t="s">
        <v>473</v>
      </c>
      <c r="L105" s="13" t="str">
        <f>仕様書作成!CN108</f>
        <v>KQ2H03-34AS</v>
      </c>
      <c r="M105" s="13" t="str">
        <f>仕様書作成!CM108</f>
        <v/>
      </c>
      <c r="N105" s="13" t="str">
        <f t="shared" si="19"/>
        <v/>
      </c>
      <c r="R105" s="13" t="str">
        <f>IF(仕様書作成!CO108="","",仕様書作成!CO108&amp;",")</f>
        <v/>
      </c>
      <c r="S105" s="13" t="str">
        <f>仕様書作成!CP108</f>
        <v/>
      </c>
      <c r="T105" s="13" t="str">
        <f>仕様書作成!CQ108</f>
        <v/>
      </c>
      <c r="U105" s="13" t="str">
        <f>仕様書作成!CR108</f>
        <v/>
      </c>
      <c r="V105" s="13" t="str">
        <f>仕様書作成!CS108</f>
        <v/>
      </c>
      <c r="W105" s="13" t="str">
        <f>仕様書作成!CT108</f>
        <v/>
      </c>
      <c r="X105" s="13" t="str">
        <f>仕様書作成!CU108</f>
        <v/>
      </c>
      <c r="Y105" s="13" t="str">
        <f>仕様書作成!CV108</f>
        <v/>
      </c>
      <c r="Z105" s="13" t="str">
        <f>仕様書作成!CW108</f>
        <v/>
      </c>
      <c r="AA105" s="13" t="str">
        <f>仕様書作成!CX108</f>
        <v/>
      </c>
      <c r="AB105" s="13" t="str">
        <f>仕様書作成!CY108</f>
        <v/>
      </c>
      <c r="AC105" s="13" t="str">
        <f>仕様書作成!CZ108</f>
        <v/>
      </c>
      <c r="AD105" s="13" t="str">
        <f>仕様書作成!DA108</f>
        <v/>
      </c>
      <c r="AE105" s="13" t="str">
        <f>仕様書作成!DB108</f>
        <v/>
      </c>
      <c r="AF105" s="13" t="str">
        <f>仕様書作成!DC108</f>
        <v/>
      </c>
      <c r="AG105" s="13" t="str">
        <f>仕様書作成!DD108</f>
        <v/>
      </c>
      <c r="AH105" s="13" t="str">
        <f>仕様書作成!DE108</f>
        <v/>
      </c>
      <c r="AI105" s="13" t="str">
        <f>仕様書作成!DF108</f>
        <v/>
      </c>
      <c r="AJ105" s="13" t="str">
        <f>仕様書作成!DG108</f>
        <v/>
      </c>
      <c r="AK105" s="13" t="str">
        <f>仕様書作成!DH108</f>
        <v/>
      </c>
      <c r="AL105" s="13" t="str">
        <f>仕様書作成!DI108</f>
        <v/>
      </c>
      <c r="AM105" s="13" t="str">
        <f>仕様書作成!DJ108</f>
        <v/>
      </c>
      <c r="AN105" s="13" t="str">
        <f>仕様書作成!DK108</f>
        <v/>
      </c>
      <c r="AO105" s="13" t="str">
        <f>仕様書作成!DL108</f>
        <v/>
      </c>
      <c r="AP105" s="13" t="str">
        <f>仕様書作成!DM108</f>
        <v/>
      </c>
      <c r="AQ105" s="13" t="str">
        <f>仕様書作成!DN108</f>
        <v/>
      </c>
      <c r="AR105" s="13" t="str">
        <f>IF(仕様書作成!DP108="","",仕様書作成!DP108&amp;",")</f>
        <v/>
      </c>
      <c r="AS105" s="13" t="str">
        <f>仕様書作成!DQ108</f>
        <v/>
      </c>
    </row>
    <row r="106" spans="8:45" ht="12.75" customHeight="1" x14ac:dyDescent="0.15">
      <c r="J106" s="385">
        <v>80</v>
      </c>
      <c r="K106" s="43" t="s">
        <v>474</v>
      </c>
      <c r="L106" s="13" t="str">
        <f>仕様書作成!CN109</f>
        <v>KQ2H07-34AS</v>
      </c>
      <c r="M106" s="13" t="str">
        <f>仕様書作成!CM109</f>
        <v/>
      </c>
      <c r="N106" s="13" t="str">
        <f t="shared" ref="N106:N121" si="29">IF(M106="","",M106)</f>
        <v/>
      </c>
      <c r="R106" s="13" t="str">
        <f>IF(仕様書作成!CO109="","",仕様書作成!CO109&amp;",")</f>
        <v/>
      </c>
      <c r="S106" s="13" t="str">
        <f>仕様書作成!CP109</f>
        <v/>
      </c>
      <c r="T106" s="13" t="str">
        <f>仕様書作成!CQ109</f>
        <v/>
      </c>
      <c r="U106" s="13" t="str">
        <f>仕様書作成!CR109</f>
        <v/>
      </c>
      <c r="V106" s="13" t="str">
        <f>仕様書作成!CS109</f>
        <v/>
      </c>
      <c r="W106" s="13" t="str">
        <f>仕様書作成!CT109</f>
        <v/>
      </c>
      <c r="X106" s="13" t="str">
        <f>仕様書作成!CU109</f>
        <v/>
      </c>
      <c r="Y106" s="13" t="str">
        <f>仕様書作成!CV109</f>
        <v/>
      </c>
      <c r="Z106" s="13" t="str">
        <f>仕様書作成!CW109</f>
        <v/>
      </c>
      <c r="AA106" s="13" t="str">
        <f>仕様書作成!CX109</f>
        <v/>
      </c>
      <c r="AB106" s="13" t="str">
        <f>仕様書作成!CY109</f>
        <v/>
      </c>
      <c r="AC106" s="13" t="str">
        <f>仕様書作成!CZ109</f>
        <v/>
      </c>
      <c r="AD106" s="13" t="str">
        <f>仕様書作成!DA109</f>
        <v/>
      </c>
      <c r="AE106" s="13" t="str">
        <f>仕様書作成!DB109</f>
        <v/>
      </c>
      <c r="AF106" s="13" t="str">
        <f>仕様書作成!DC109</f>
        <v/>
      </c>
      <c r="AG106" s="13" t="str">
        <f>仕様書作成!DD109</f>
        <v/>
      </c>
      <c r="AH106" s="13" t="str">
        <f>仕様書作成!DE109</f>
        <v/>
      </c>
      <c r="AI106" s="13" t="str">
        <f>仕様書作成!DF109</f>
        <v/>
      </c>
      <c r="AJ106" s="13" t="str">
        <f>仕様書作成!DG109</f>
        <v/>
      </c>
      <c r="AK106" s="13" t="str">
        <f>仕様書作成!DH109</f>
        <v/>
      </c>
      <c r="AL106" s="13" t="str">
        <f>仕様書作成!DI109</f>
        <v/>
      </c>
      <c r="AM106" s="13" t="str">
        <f>仕様書作成!DJ109</f>
        <v/>
      </c>
      <c r="AN106" s="13" t="str">
        <f>仕様書作成!DK109</f>
        <v/>
      </c>
      <c r="AO106" s="13" t="str">
        <f>仕様書作成!DL109</f>
        <v/>
      </c>
      <c r="AP106" s="13" t="str">
        <f>仕様書作成!DM109</f>
        <v/>
      </c>
      <c r="AQ106" s="13" t="str">
        <f>仕様書作成!DN109</f>
        <v/>
      </c>
      <c r="AR106" s="13" t="str">
        <f>IF(仕様書作成!DP109="","",仕様書作成!DP109&amp;",")</f>
        <v/>
      </c>
      <c r="AS106" s="13" t="str">
        <f>仕様書作成!DQ109</f>
        <v/>
      </c>
    </row>
    <row r="107" spans="8:45" ht="12.75" customHeight="1" x14ac:dyDescent="0.15">
      <c r="J107" s="385">
        <v>81</v>
      </c>
      <c r="K107" s="43" t="s">
        <v>475</v>
      </c>
      <c r="L107" s="13" t="str">
        <f>仕様書作成!CN110</f>
        <v>KQ2S03-34AS</v>
      </c>
      <c r="M107" s="13" t="str">
        <f>仕様書作成!CM110</f>
        <v/>
      </c>
      <c r="N107" s="13" t="str">
        <f t="shared" si="29"/>
        <v/>
      </c>
      <c r="R107" s="13" t="str">
        <f>IF(仕様書作成!CO110="","",仕様書作成!CO110&amp;",")</f>
        <v/>
      </c>
      <c r="S107" s="13" t="str">
        <f>仕様書作成!CP110</f>
        <v/>
      </c>
      <c r="T107" s="13" t="str">
        <f>仕様書作成!CQ110</f>
        <v/>
      </c>
      <c r="U107" s="13" t="str">
        <f>仕様書作成!CR110</f>
        <v/>
      </c>
      <c r="V107" s="13" t="str">
        <f>仕様書作成!CS110</f>
        <v/>
      </c>
      <c r="W107" s="13" t="str">
        <f>仕様書作成!CT110</f>
        <v/>
      </c>
      <c r="X107" s="13" t="str">
        <f>仕様書作成!CU110</f>
        <v/>
      </c>
      <c r="Y107" s="13" t="str">
        <f>仕様書作成!CV110</f>
        <v/>
      </c>
      <c r="Z107" s="13" t="str">
        <f>仕様書作成!CW110</f>
        <v/>
      </c>
      <c r="AA107" s="13" t="str">
        <f>仕様書作成!CX110</f>
        <v/>
      </c>
      <c r="AB107" s="13" t="str">
        <f>仕様書作成!CY110</f>
        <v/>
      </c>
      <c r="AC107" s="13" t="str">
        <f>仕様書作成!CZ110</f>
        <v/>
      </c>
      <c r="AD107" s="13" t="str">
        <f>仕様書作成!DA110</f>
        <v/>
      </c>
      <c r="AE107" s="13" t="str">
        <f>仕様書作成!DB110</f>
        <v/>
      </c>
      <c r="AF107" s="13" t="str">
        <f>仕様書作成!DC110</f>
        <v/>
      </c>
      <c r="AG107" s="13" t="str">
        <f>仕様書作成!DD110</f>
        <v/>
      </c>
      <c r="AH107" s="13" t="str">
        <f>仕様書作成!DE110</f>
        <v/>
      </c>
      <c r="AI107" s="13" t="str">
        <f>仕様書作成!DF110</f>
        <v/>
      </c>
      <c r="AJ107" s="13" t="str">
        <f>仕様書作成!DG110</f>
        <v/>
      </c>
      <c r="AK107" s="13" t="str">
        <f>仕様書作成!DH110</f>
        <v/>
      </c>
      <c r="AL107" s="13" t="str">
        <f>仕様書作成!DI110</f>
        <v/>
      </c>
      <c r="AM107" s="13" t="str">
        <f>仕様書作成!DJ110</f>
        <v/>
      </c>
      <c r="AN107" s="13" t="str">
        <f>仕様書作成!DK110</f>
        <v/>
      </c>
      <c r="AO107" s="13" t="str">
        <f>仕様書作成!DL110</f>
        <v/>
      </c>
      <c r="AP107" s="13" t="str">
        <f>仕様書作成!DM110</f>
        <v/>
      </c>
      <c r="AQ107" s="13" t="str">
        <f>仕様書作成!DN110</f>
        <v/>
      </c>
      <c r="AR107" s="13" t="str">
        <f>IF(仕様書作成!DP110="","",仕様書作成!DP110&amp;",")</f>
        <v/>
      </c>
      <c r="AS107" s="13" t="str">
        <f>仕様書作成!DQ110</f>
        <v/>
      </c>
    </row>
    <row r="108" spans="8:45" ht="12.75" customHeight="1" x14ac:dyDescent="0.15">
      <c r="J108" s="385">
        <v>82</v>
      </c>
      <c r="K108" s="43" t="s">
        <v>476</v>
      </c>
      <c r="L108" s="13" t="str">
        <f>仕様書作成!CN111</f>
        <v>KQ2S07-34AS</v>
      </c>
      <c r="M108" s="13" t="str">
        <f>仕様書作成!CM111</f>
        <v/>
      </c>
      <c r="N108" s="13" t="str">
        <f t="shared" si="29"/>
        <v/>
      </c>
      <c r="R108" s="13" t="str">
        <f>IF(仕様書作成!CO111="","",仕様書作成!CO111&amp;",")</f>
        <v/>
      </c>
      <c r="S108" s="13" t="str">
        <f>仕様書作成!CP111</f>
        <v/>
      </c>
      <c r="T108" s="13" t="str">
        <f>仕様書作成!CQ111</f>
        <v/>
      </c>
      <c r="U108" s="13" t="str">
        <f>仕様書作成!CR111</f>
        <v/>
      </c>
      <c r="V108" s="13" t="str">
        <f>仕様書作成!CS111</f>
        <v/>
      </c>
      <c r="W108" s="13" t="str">
        <f>仕様書作成!CT111</f>
        <v/>
      </c>
      <c r="X108" s="13" t="str">
        <f>仕様書作成!CU111</f>
        <v/>
      </c>
      <c r="Y108" s="13" t="str">
        <f>仕様書作成!CV111</f>
        <v/>
      </c>
      <c r="Z108" s="13" t="str">
        <f>仕様書作成!CW111</f>
        <v/>
      </c>
      <c r="AA108" s="13" t="str">
        <f>仕様書作成!CX111</f>
        <v/>
      </c>
      <c r="AB108" s="13" t="str">
        <f>仕様書作成!CY111</f>
        <v/>
      </c>
      <c r="AC108" s="13" t="str">
        <f>仕様書作成!CZ111</f>
        <v/>
      </c>
      <c r="AD108" s="13" t="str">
        <f>仕様書作成!DA111</f>
        <v/>
      </c>
      <c r="AE108" s="13" t="str">
        <f>仕様書作成!DB111</f>
        <v/>
      </c>
      <c r="AF108" s="13" t="str">
        <f>仕様書作成!DC111</f>
        <v/>
      </c>
      <c r="AG108" s="13" t="str">
        <f>仕様書作成!DD111</f>
        <v/>
      </c>
      <c r="AH108" s="13" t="str">
        <f>仕様書作成!DE111</f>
        <v/>
      </c>
      <c r="AI108" s="13" t="str">
        <f>仕様書作成!DF111</f>
        <v/>
      </c>
      <c r="AJ108" s="13" t="str">
        <f>仕様書作成!DG111</f>
        <v/>
      </c>
      <c r="AK108" s="13" t="str">
        <f>仕様書作成!DH111</f>
        <v/>
      </c>
      <c r="AL108" s="13" t="str">
        <f>仕様書作成!DI111</f>
        <v/>
      </c>
      <c r="AM108" s="13" t="str">
        <f>仕様書作成!DJ111</f>
        <v/>
      </c>
      <c r="AN108" s="13" t="str">
        <f>仕様書作成!DK111</f>
        <v/>
      </c>
      <c r="AO108" s="13" t="str">
        <f>仕様書作成!DL111</f>
        <v/>
      </c>
      <c r="AP108" s="13" t="str">
        <f>仕様書作成!DM111</f>
        <v/>
      </c>
      <c r="AQ108" s="13" t="str">
        <f>仕様書作成!DN111</f>
        <v/>
      </c>
      <c r="AR108" s="13" t="str">
        <f>IF(仕様書作成!DP111="","",仕様書作成!DP111&amp;",")</f>
        <v/>
      </c>
      <c r="AS108" s="13" t="str">
        <f>仕様書作成!DQ111</f>
        <v/>
      </c>
    </row>
    <row r="109" spans="8:45" ht="12.75" customHeight="1" x14ac:dyDescent="0.15">
      <c r="J109" s="385">
        <v>83</v>
      </c>
      <c r="K109" s="43" t="s">
        <v>477</v>
      </c>
      <c r="L109" s="13" t="str">
        <f>仕様書作成!CN112</f>
        <v>KQ2S09-34AS</v>
      </c>
      <c r="M109" s="13" t="str">
        <f>仕様書作成!CM112</f>
        <v/>
      </c>
      <c r="N109" s="13" t="str">
        <f t="shared" si="29"/>
        <v/>
      </c>
      <c r="R109" s="13" t="str">
        <f>IF(仕様書作成!CO112="","",仕様書作成!CO112&amp;",")</f>
        <v/>
      </c>
      <c r="S109" s="13" t="str">
        <f>仕様書作成!CP112</f>
        <v/>
      </c>
      <c r="T109" s="13" t="str">
        <f>仕様書作成!CQ112</f>
        <v/>
      </c>
      <c r="U109" s="13" t="str">
        <f>仕様書作成!CR112</f>
        <v/>
      </c>
      <c r="V109" s="13" t="str">
        <f>仕様書作成!CS112</f>
        <v/>
      </c>
      <c r="W109" s="13" t="str">
        <f>仕様書作成!CT112</f>
        <v/>
      </c>
      <c r="X109" s="13" t="str">
        <f>仕様書作成!CU112</f>
        <v/>
      </c>
      <c r="Y109" s="13" t="str">
        <f>仕様書作成!CV112</f>
        <v/>
      </c>
      <c r="Z109" s="13" t="str">
        <f>仕様書作成!CW112</f>
        <v/>
      </c>
      <c r="AA109" s="13" t="str">
        <f>仕様書作成!CX112</f>
        <v/>
      </c>
      <c r="AB109" s="13" t="str">
        <f>仕様書作成!CY112</f>
        <v/>
      </c>
      <c r="AC109" s="13" t="str">
        <f>仕様書作成!CZ112</f>
        <v/>
      </c>
      <c r="AD109" s="13" t="str">
        <f>仕様書作成!DA112</f>
        <v/>
      </c>
      <c r="AE109" s="13" t="str">
        <f>仕様書作成!DB112</f>
        <v/>
      </c>
      <c r="AF109" s="13" t="str">
        <f>仕様書作成!DC112</f>
        <v/>
      </c>
      <c r="AG109" s="13" t="str">
        <f>仕様書作成!DD112</f>
        <v/>
      </c>
      <c r="AH109" s="13" t="str">
        <f>仕様書作成!DE112</f>
        <v/>
      </c>
      <c r="AI109" s="13" t="str">
        <f>仕様書作成!DF112</f>
        <v/>
      </c>
      <c r="AJ109" s="13" t="str">
        <f>仕様書作成!DG112</f>
        <v/>
      </c>
      <c r="AK109" s="13" t="str">
        <f>仕様書作成!DH112</f>
        <v/>
      </c>
      <c r="AL109" s="13" t="str">
        <f>仕様書作成!DI112</f>
        <v/>
      </c>
      <c r="AM109" s="13" t="str">
        <f>仕様書作成!DJ112</f>
        <v/>
      </c>
      <c r="AN109" s="13" t="str">
        <f>仕様書作成!DK112</f>
        <v/>
      </c>
      <c r="AO109" s="13" t="str">
        <f>仕様書作成!DL112</f>
        <v/>
      </c>
      <c r="AP109" s="13" t="str">
        <f>仕様書作成!DM112</f>
        <v/>
      </c>
      <c r="AQ109" s="13" t="str">
        <f>仕様書作成!DN112</f>
        <v/>
      </c>
      <c r="AR109" s="13" t="str">
        <f>IF(仕様書作成!DP112="","",仕様書作成!DP112&amp;",")</f>
        <v/>
      </c>
      <c r="AS109" s="13" t="str">
        <f>仕様書作成!DQ112</f>
        <v/>
      </c>
    </row>
    <row r="110" spans="8:45" ht="12.75" customHeight="1" x14ac:dyDescent="0.15">
      <c r="J110" s="385">
        <v>84</v>
      </c>
      <c r="K110" s="43" t="s">
        <v>339</v>
      </c>
      <c r="L110" s="13" t="str">
        <f>仕様書作成!CN113</f>
        <v>KQ2H03-U01A</v>
      </c>
      <c r="M110" s="13" t="str">
        <f>仕様書作成!CM113</f>
        <v/>
      </c>
      <c r="N110" s="13" t="str">
        <f t="shared" si="29"/>
        <v/>
      </c>
      <c r="R110" s="13" t="str">
        <f>IF(仕様書作成!CO113="","",仕様書作成!CO113&amp;",")</f>
        <v/>
      </c>
      <c r="S110" s="13" t="str">
        <f>仕様書作成!CP113</f>
        <v/>
      </c>
      <c r="T110" s="13" t="str">
        <f>仕様書作成!CQ113</f>
        <v/>
      </c>
      <c r="U110" s="13" t="str">
        <f>仕様書作成!CR113</f>
        <v/>
      </c>
      <c r="V110" s="13" t="str">
        <f>仕様書作成!CS113</f>
        <v/>
      </c>
      <c r="W110" s="13" t="str">
        <f>仕様書作成!CT113</f>
        <v/>
      </c>
      <c r="X110" s="13" t="str">
        <f>仕様書作成!CU113</f>
        <v/>
      </c>
      <c r="Y110" s="13" t="str">
        <f>仕様書作成!CV113</f>
        <v/>
      </c>
      <c r="Z110" s="13" t="str">
        <f>仕様書作成!CW113</f>
        <v/>
      </c>
      <c r="AA110" s="13" t="str">
        <f>仕様書作成!CX113</f>
        <v/>
      </c>
      <c r="AB110" s="13" t="str">
        <f>仕様書作成!CY113</f>
        <v/>
      </c>
      <c r="AC110" s="13" t="str">
        <f>仕様書作成!CZ113</f>
        <v/>
      </c>
      <c r="AD110" s="13" t="str">
        <f>仕様書作成!DA113</f>
        <v/>
      </c>
      <c r="AE110" s="13" t="str">
        <f>仕様書作成!DB113</f>
        <v/>
      </c>
      <c r="AF110" s="13" t="str">
        <f>仕様書作成!DC113</f>
        <v/>
      </c>
      <c r="AG110" s="13" t="str">
        <f>仕様書作成!DD113</f>
        <v/>
      </c>
      <c r="AH110" s="13" t="str">
        <f>仕様書作成!DE113</f>
        <v/>
      </c>
      <c r="AI110" s="13" t="str">
        <f>仕様書作成!DF113</f>
        <v/>
      </c>
      <c r="AJ110" s="13" t="str">
        <f>仕様書作成!DG113</f>
        <v/>
      </c>
      <c r="AK110" s="13" t="str">
        <f>仕様書作成!DH113</f>
        <v/>
      </c>
      <c r="AL110" s="13" t="str">
        <f>仕様書作成!DI113</f>
        <v/>
      </c>
      <c r="AM110" s="13" t="str">
        <f>仕様書作成!DJ113</f>
        <v/>
      </c>
      <c r="AN110" s="13" t="str">
        <f>仕様書作成!DK113</f>
        <v/>
      </c>
      <c r="AO110" s="13" t="str">
        <f>仕様書作成!DL113</f>
        <v/>
      </c>
      <c r="AP110" s="13" t="str">
        <f>仕様書作成!DM113</f>
        <v/>
      </c>
      <c r="AQ110" s="13" t="str">
        <f>仕様書作成!DN113</f>
        <v/>
      </c>
      <c r="AR110" s="13" t="str">
        <f>IF(仕様書作成!DP113="","",仕様書作成!DP113&amp;",")</f>
        <v/>
      </c>
      <c r="AS110" s="13" t="str">
        <f>仕様書作成!DQ113</f>
        <v/>
      </c>
    </row>
    <row r="111" spans="8:45" ht="12.75" customHeight="1" x14ac:dyDescent="0.15">
      <c r="J111" s="385">
        <v>85</v>
      </c>
      <c r="K111" s="43" t="s">
        <v>478</v>
      </c>
      <c r="L111" s="13" t="str">
        <f>仕様書作成!CN114</f>
        <v>KQ2H07-U01A</v>
      </c>
      <c r="M111" s="13" t="str">
        <f>仕様書作成!CM114</f>
        <v/>
      </c>
      <c r="N111" s="13" t="str">
        <f t="shared" si="29"/>
        <v/>
      </c>
      <c r="R111" s="13" t="str">
        <f>IF(仕様書作成!CO114="","",仕様書作成!CO114&amp;",")</f>
        <v/>
      </c>
      <c r="S111" s="13" t="str">
        <f>仕様書作成!CP114</f>
        <v/>
      </c>
      <c r="T111" s="13" t="str">
        <f>仕様書作成!CQ114</f>
        <v/>
      </c>
      <c r="U111" s="13" t="str">
        <f>仕様書作成!CR114</f>
        <v/>
      </c>
      <c r="V111" s="13" t="str">
        <f>仕様書作成!CS114</f>
        <v/>
      </c>
      <c r="W111" s="13" t="str">
        <f>仕様書作成!CT114</f>
        <v/>
      </c>
      <c r="X111" s="13" t="str">
        <f>仕様書作成!CU114</f>
        <v/>
      </c>
      <c r="Y111" s="13" t="str">
        <f>仕様書作成!CV114</f>
        <v/>
      </c>
      <c r="Z111" s="13" t="str">
        <f>仕様書作成!CW114</f>
        <v/>
      </c>
      <c r="AA111" s="13" t="str">
        <f>仕様書作成!CX114</f>
        <v/>
      </c>
      <c r="AB111" s="13" t="str">
        <f>仕様書作成!CY114</f>
        <v/>
      </c>
      <c r="AC111" s="13" t="str">
        <f>仕様書作成!CZ114</f>
        <v/>
      </c>
      <c r="AD111" s="13" t="str">
        <f>仕様書作成!DA114</f>
        <v/>
      </c>
      <c r="AE111" s="13" t="str">
        <f>仕様書作成!DB114</f>
        <v/>
      </c>
      <c r="AF111" s="13" t="str">
        <f>仕様書作成!DC114</f>
        <v/>
      </c>
      <c r="AG111" s="13" t="str">
        <f>仕様書作成!DD114</f>
        <v/>
      </c>
      <c r="AH111" s="13" t="str">
        <f>仕様書作成!DE114</f>
        <v/>
      </c>
      <c r="AI111" s="13" t="str">
        <f>仕様書作成!DF114</f>
        <v/>
      </c>
      <c r="AJ111" s="13" t="str">
        <f>仕様書作成!DG114</f>
        <v/>
      </c>
      <c r="AK111" s="13" t="str">
        <f>仕様書作成!DH114</f>
        <v/>
      </c>
      <c r="AL111" s="13" t="str">
        <f>仕様書作成!DI114</f>
        <v/>
      </c>
      <c r="AM111" s="13" t="str">
        <f>仕様書作成!DJ114</f>
        <v/>
      </c>
      <c r="AN111" s="13" t="str">
        <f>仕様書作成!DK114</f>
        <v/>
      </c>
      <c r="AO111" s="13" t="str">
        <f>仕様書作成!DL114</f>
        <v/>
      </c>
      <c r="AP111" s="13" t="str">
        <f>仕様書作成!DM114</f>
        <v/>
      </c>
      <c r="AQ111" s="13" t="str">
        <f>仕様書作成!DN114</f>
        <v/>
      </c>
      <c r="AR111" s="13" t="str">
        <f>IF(仕様書作成!DP114="","",仕様書作成!DP114&amp;",")</f>
        <v/>
      </c>
      <c r="AS111" s="13" t="str">
        <f>仕様書作成!DQ114</f>
        <v/>
      </c>
    </row>
    <row r="112" spans="8:45" ht="12.75" customHeight="1" x14ac:dyDescent="0.15">
      <c r="J112" s="385">
        <v>86</v>
      </c>
      <c r="K112" s="43" t="s">
        <v>705</v>
      </c>
      <c r="L112" s="13" t="str">
        <f>仕様書作成!CN115</f>
        <v>KQ2P-10</v>
      </c>
      <c r="M112" s="13" t="str">
        <f>仕様書作成!CM115</f>
        <v/>
      </c>
      <c r="N112" s="13" t="str">
        <f t="shared" si="29"/>
        <v/>
      </c>
      <c r="R112" s="13" t="str">
        <f>IF(仕様書作成!CO115="","",仕様書作成!CO115&amp;",")</f>
        <v/>
      </c>
      <c r="S112" s="13" t="str">
        <f>仕様書作成!CP115</f>
        <v/>
      </c>
      <c r="T112" s="13" t="str">
        <f>仕様書作成!CQ115</f>
        <v/>
      </c>
      <c r="U112" s="13" t="str">
        <f>仕様書作成!CR115</f>
        <v/>
      </c>
      <c r="V112" s="13" t="str">
        <f>仕様書作成!CS115</f>
        <v/>
      </c>
      <c r="W112" s="13" t="str">
        <f>仕様書作成!CT115</f>
        <v/>
      </c>
      <c r="X112" s="13" t="str">
        <f>仕様書作成!CU115</f>
        <v/>
      </c>
      <c r="Y112" s="13" t="str">
        <f>仕様書作成!CV115</f>
        <v/>
      </c>
      <c r="Z112" s="13" t="str">
        <f>仕様書作成!CW115</f>
        <v/>
      </c>
      <c r="AA112" s="13" t="str">
        <f>仕様書作成!CX115</f>
        <v/>
      </c>
      <c r="AB112" s="13" t="str">
        <f>仕様書作成!CY115</f>
        <v/>
      </c>
      <c r="AC112" s="13" t="str">
        <f>仕様書作成!CZ115</f>
        <v/>
      </c>
      <c r="AD112" s="13" t="str">
        <f>仕様書作成!DA115</f>
        <v/>
      </c>
      <c r="AE112" s="13" t="str">
        <f>仕様書作成!DB115</f>
        <v/>
      </c>
      <c r="AF112" s="13" t="str">
        <f>仕様書作成!DC115</f>
        <v/>
      </c>
      <c r="AG112" s="13" t="str">
        <f>仕様書作成!DD115</f>
        <v/>
      </c>
      <c r="AH112" s="13" t="str">
        <f>仕様書作成!DE115</f>
        <v/>
      </c>
      <c r="AI112" s="13" t="str">
        <f>仕様書作成!DF115</f>
        <v/>
      </c>
      <c r="AJ112" s="13" t="str">
        <f>仕様書作成!DG115</f>
        <v/>
      </c>
      <c r="AK112" s="13" t="str">
        <f>仕様書作成!DH115</f>
        <v/>
      </c>
      <c r="AL112" s="13" t="str">
        <f>仕様書作成!DI115</f>
        <v/>
      </c>
      <c r="AM112" s="13" t="str">
        <f>仕様書作成!DJ115</f>
        <v/>
      </c>
      <c r="AN112" s="13" t="str">
        <f>仕様書作成!DK115</f>
        <v/>
      </c>
      <c r="AO112" s="13" t="str">
        <f>仕様書作成!DL115</f>
        <v/>
      </c>
      <c r="AP112" s="13" t="str">
        <f>仕様書作成!DM115</f>
        <v/>
      </c>
      <c r="AQ112" s="13" t="str">
        <f>仕様書作成!DN115</f>
        <v/>
      </c>
      <c r="AR112" s="13" t="str">
        <f>IF(仕様書作成!DP115="","",仕様書作成!DP115&amp;",")</f>
        <v/>
      </c>
      <c r="AS112" s="13" t="str">
        <f>仕様書作成!DQ115</f>
        <v/>
      </c>
    </row>
    <row r="113" spans="10:45" ht="12.75" customHeight="1" x14ac:dyDescent="0.15">
      <c r="J113" s="385">
        <v>87</v>
      </c>
      <c r="K113" s="43" t="s">
        <v>706</v>
      </c>
      <c r="L113" s="13" t="str">
        <f>仕様書作成!CN116</f>
        <v>KQ2P-11</v>
      </c>
      <c r="M113" s="13" t="str">
        <f>仕様書作成!CM116</f>
        <v/>
      </c>
      <c r="N113" s="13" t="str">
        <f t="shared" si="29"/>
        <v/>
      </c>
      <c r="R113" s="13" t="str">
        <f>IF(仕様書作成!CO116="","",仕様書作成!CO116&amp;",")</f>
        <v/>
      </c>
      <c r="S113" s="13" t="str">
        <f>仕様書作成!CP116</f>
        <v/>
      </c>
      <c r="T113" s="13" t="str">
        <f>仕様書作成!CQ116</f>
        <v/>
      </c>
      <c r="U113" s="13" t="str">
        <f>仕様書作成!CR116</f>
        <v/>
      </c>
      <c r="V113" s="13" t="str">
        <f>仕様書作成!CS116</f>
        <v/>
      </c>
      <c r="W113" s="13" t="str">
        <f>仕様書作成!CT116</f>
        <v/>
      </c>
      <c r="X113" s="13" t="str">
        <f>仕様書作成!CU116</f>
        <v/>
      </c>
      <c r="Y113" s="13" t="str">
        <f>仕様書作成!CV116</f>
        <v/>
      </c>
      <c r="Z113" s="13" t="str">
        <f>仕様書作成!CW116</f>
        <v/>
      </c>
      <c r="AA113" s="13" t="str">
        <f>仕様書作成!CX116</f>
        <v/>
      </c>
      <c r="AB113" s="13" t="str">
        <f>仕様書作成!CY116</f>
        <v/>
      </c>
      <c r="AC113" s="13" t="str">
        <f>仕様書作成!CZ116</f>
        <v/>
      </c>
      <c r="AD113" s="13" t="str">
        <f>仕様書作成!DA116</f>
        <v/>
      </c>
      <c r="AE113" s="13" t="str">
        <f>仕様書作成!DB116</f>
        <v/>
      </c>
      <c r="AF113" s="13" t="str">
        <f>仕様書作成!DC116</f>
        <v/>
      </c>
      <c r="AG113" s="13" t="str">
        <f>仕様書作成!DD116</f>
        <v/>
      </c>
      <c r="AH113" s="13" t="str">
        <f>仕様書作成!DE116</f>
        <v/>
      </c>
      <c r="AI113" s="13" t="str">
        <f>仕様書作成!DF116</f>
        <v/>
      </c>
      <c r="AJ113" s="13" t="str">
        <f>仕様書作成!DG116</f>
        <v/>
      </c>
      <c r="AK113" s="13" t="str">
        <f>仕様書作成!DH116</f>
        <v/>
      </c>
      <c r="AL113" s="13" t="str">
        <f>仕様書作成!DI116</f>
        <v/>
      </c>
      <c r="AM113" s="13" t="str">
        <f>仕様書作成!DJ116</f>
        <v/>
      </c>
      <c r="AN113" s="13" t="str">
        <f>仕様書作成!DK116</f>
        <v/>
      </c>
      <c r="AO113" s="13" t="str">
        <f>仕様書作成!DL116</f>
        <v/>
      </c>
      <c r="AP113" s="13" t="str">
        <f>仕様書作成!DM116</f>
        <v/>
      </c>
      <c r="AQ113" s="13" t="str">
        <f>仕様書作成!DN116</f>
        <v/>
      </c>
      <c r="AR113" s="13" t="str">
        <f>IF(仕様書作成!DP116="","",仕様書作成!DP116&amp;",")</f>
        <v/>
      </c>
      <c r="AS113" s="13" t="str">
        <f>仕様書作成!DQ116</f>
        <v/>
      </c>
    </row>
    <row r="114" spans="10:45" ht="12.75" customHeight="1" x14ac:dyDescent="0.15">
      <c r="J114" s="385">
        <v>88</v>
      </c>
      <c r="K114" s="43" t="s">
        <v>708</v>
      </c>
      <c r="L114" s="13" t="str">
        <f>仕様書作成!CN117</f>
        <v>AN20-C10</v>
      </c>
      <c r="M114" s="13" t="str">
        <f>仕様書作成!CM117</f>
        <v/>
      </c>
      <c r="N114" s="13" t="str">
        <f t="shared" si="29"/>
        <v/>
      </c>
      <c r="R114" s="13" t="str">
        <f>IF(仕様書作成!CO117="","",仕様書作成!CO117&amp;",")</f>
        <v/>
      </c>
      <c r="S114" s="13" t="str">
        <f>仕様書作成!CP117</f>
        <v/>
      </c>
      <c r="T114" s="13" t="str">
        <f>仕様書作成!CQ117</f>
        <v/>
      </c>
      <c r="U114" s="13" t="str">
        <f>仕様書作成!CR117</f>
        <v/>
      </c>
      <c r="V114" s="13" t="str">
        <f>仕様書作成!CS117</f>
        <v/>
      </c>
      <c r="W114" s="13" t="str">
        <f>仕様書作成!CT117</f>
        <v/>
      </c>
      <c r="X114" s="13" t="str">
        <f>仕様書作成!CU117</f>
        <v/>
      </c>
      <c r="Y114" s="13" t="str">
        <f>仕様書作成!CV117</f>
        <v/>
      </c>
      <c r="Z114" s="13" t="str">
        <f>仕様書作成!CW117</f>
        <v/>
      </c>
      <c r="AA114" s="13" t="str">
        <f>仕様書作成!CX117</f>
        <v/>
      </c>
      <c r="AB114" s="13" t="str">
        <f>仕様書作成!CY117</f>
        <v/>
      </c>
      <c r="AC114" s="13" t="str">
        <f>仕様書作成!CZ117</f>
        <v/>
      </c>
      <c r="AD114" s="13" t="str">
        <f>仕様書作成!DA117</f>
        <v/>
      </c>
      <c r="AE114" s="13" t="str">
        <f>仕様書作成!DB117</f>
        <v/>
      </c>
      <c r="AF114" s="13" t="str">
        <f>仕様書作成!DC117</f>
        <v/>
      </c>
      <c r="AG114" s="13" t="str">
        <f>仕様書作成!DD117</f>
        <v/>
      </c>
      <c r="AH114" s="13" t="str">
        <f>仕様書作成!DE117</f>
        <v/>
      </c>
      <c r="AI114" s="13" t="str">
        <f>仕様書作成!DF117</f>
        <v/>
      </c>
      <c r="AJ114" s="13" t="str">
        <f>仕様書作成!DG117</f>
        <v/>
      </c>
      <c r="AK114" s="13" t="str">
        <f>仕様書作成!DH117</f>
        <v/>
      </c>
      <c r="AL114" s="13" t="str">
        <f>仕様書作成!DI117</f>
        <v/>
      </c>
      <c r="AM114" s="13" t="str">
        <f>仕様書作成!DJ117</f>
        <v/>
      </c>
      <c r="AN114" s="13" t="str">
        <f>仕様書作成!DK117</f>
        <v/>
      </c>
      <c r="AO114" s="13" t="str">
        <f>仕様書作成!DL117</f>
        <v/>
      </c>
      <c r="AP114" s="13" t="str">
        <f>仕様書作成!DM117</f>
        <v/>
      </c>
      <c r="AQ114" s="13" t="str">
        <f>仕様書作成!DN117</f>
        <v/>
      </c>
      <c r="AR114" s="13" t="str">
        <f>IF(仕様書作成!DP117="","",仕様書作成!DP117&amp;",")</f>
        <v/>
      </c>
      <c r="AS114" s="13" t="str">
        <f>仕様書作成!DQ117</f>
        <v/>
      </c>
    </row>
    <row r="115" spans="10:45" ht="12.75" customHeight="1" x14ac:dyDescent="0.15">
      <c r="J115" s="385">
        <v>89</v>
      </c>
      <c r="K115" s="43" t="s">
        <v>709</v>
      </c>
      <c r="L115" s="13" t="str">
        <f>仕様書作成!CN118</f>
        <v>AN20-C11</v>
      </c>
      <c r="M115" s="13" t="str">
        <f>仕様書作成!CM118</f>
        <v/>
      </c>
      <c r="N115" s="13" t="str">
        <f t="shared" si="29"/>
        <v/>
      </c>
      <c r="R115" s="13" t="str">
        <f>IF(仕様書作成!CO118="","",仕様書作成!CO118&amp;",")</f>
        <v/>
      </c>
      <c r="S115" s="13" t="str">
        <f>仕様書作成!CP118</f>
        <v/>
      </c>
      <c r="T115" s="13" t="str">
        <f>仕様書作成!CQ118</f>
        <v/>
      </c>
      <c r="U115" s="13" t="str">
        <f>仕様書作成!CR118</f>
        <v/>
      </c>
      <c r="V115" s="13" t="str">
        <f>仕様書作成!CS118</f>
        <v/>
      </c>
      <c r="W115" s="13" t="str">
        <f>仕様書作成!CT118</f>
        <v/>
      </c>
      <c r="X115" s="13" t="str">
        <f>仕様書作成!CU118</f>
        <v/>
      </c>
      <c r="Y115" s="13" t="str">
        <f>仕様書作成!CV118</f>
        <v/>
      </c>
      <c r="Z115" s="13" t="str">
        <f>仕様書作成!CW118</f>
        <v/>
      </c>
      <c r="AA115" s="13" t="str">
        <f>仕様書作成!CX118</f>
        <v/>
      </c>
      <c r="AB115" s="13" t="str">
        <f>仕様書作成!CY118</f>
        <v/>
      </c>
      <c r="AC115" s="13" t="str">
        <f>仕様書作成!CZ118</f>
        <v/>
      </c>
      <c r="AD115" s="13" t="str">
        <f>仕様書作成!DA118</f>
        <v/>
      </c>
      <c r="AE115" s="13" t="str">
        <f>仕様書作成!DB118</f>
        <v/>
      </c>
      <c r="AF115" s="13" t="str">
        <f>仕様書作成!DC118</f>
        <v/>
      </c>
      <c r="AG115" s="13" t="str">
        <f>仕様書作成!DD118</f>
        <v/>
      </c>
      <c r="AH115" s="13" t="str">
        <f>仕様書作成!DE118</f>
        <v/>
      </c>
      <c r="AI115" s="13" t="str">
        <f>仕様書作成!DF118</f>
        <v/>
      </c>
      <c r="AJ115" s="13" t="str">
        <f>仕様書作成!DG118</f>
        <v/>
      </c>
      <c r="AK115" s="13" t="str">
        <f>仕様書作成!DH118</f>
        <v/>
      </c>
      <c r="AL115" s="13" t="str">
        <f>仕様書作成!DI118</f>
        <v/>
      </c>
      <c r="AM115" s="13" t="str">
        <f>仕様書作成!DJ118</f>
        <v/>
      </c>
      <c r="AN115" s="13" t="str">
        <f>仕様書作成!DK118</f>
        <v/>
      </c>
      <c r="AO115" s="13" t="str">
        <f>仕様書作成!DL118</f>
        <v/>
      </c>
      <c r="AP115" s="13" t="str">
        <f>仕様書作成!DM118</f>
        <v/>
      </c>
      <c r="AQ115" s="13" t="str">
        <f>仕様書作成!DN118</f>
        <v/>
      </c>
      <c r="AR115" s="13" t="str">
        <f>IF(仕様書作成!DP118="","",仕様書作成!DP118&amp;",")</f>
        <v/>
      </c>
      <c r="AS115" s="13" t="str">
        <f>仕様書作成!DQ118</f>
        <v/>
      </c>
    </row>
    <row r="116" spans="10:45" ht="12.75" customHeight="1" x14ac:dyDescent="0.15">
      <c r="J116" s="385">
        <v>90</v>
      </c>
      <c r="K116" s="43" t="s">
        <v>704</v>
      </c>
      <c r="L116" s="13" t="str">
        <f>仕様書作成!CN119</f>
        <v>TB00043</v>
      </c>
      <c r="M116" s="13" t="str">
        <f>仕様書作成!CM119</f>
        <v/>
      </c>
      <c r="N116" s="13" t="str">
        <f t="shared" si="29"/>
        <v/>
      </c>
      <c r="R116" s="13" t="str">
        <f>IF(仕様書作成!CO119="","",仕様書作成!CO119&amp;",")</f>
        <v/>
      </c>
      <c r="S116" s="13" t="str">
        <f>仕様書作成!CP119</f>
        <v/>
      </c>
      <c r="T116" s="13" t="str">
        <f>仕様書作成!CQ119</f>
        <v/>
      </c>
      <c r="U116" s="13" t="str">
        <f>仕様書作成!CR119</f>
        <v/>
      </c>
      <c r="V116" s="13" t="str">
        <f>仕様書作成!CS119</f>
        <v/>
      </c>
      <c r="W116" s="13" t="str">
        <f>仕様書作成!CT119</f>
        <v/>
      </c>
      <c r="X116" s="13" t="str">
        <f>仕様書作成!CU119</f>
        <v/>
      </c>
      <c r="Y116" s="13" t="str">
        <f>仕様書作成!CV119</f>
        <v/>
      </c>
      <c r="Z116" s="13" t="str">
        <f>仕様書作成!CW119</f>
        <v/>
      </c>
      <c r="AA116" s="13" t="str">
        <f>仕様書作成!CX119</f>
        <v/>
      </c>
      <c r="AB116" s="13" t="str">
        <f>仕様書作成!CY119</f>
        <v/>
      </c>
      <c r="AC116" s="13" t="str">
        <f>仕様書作成!CZ119</f>
        <v/>
      </c>
      <c r="AD116" s="13" t="str">
        <f>仕様書作成!DA119</f>
        <v/>
      </c>
      <c r="AE116" s="13" t="str">
        <f>仕様書作成!DB119</f>
        <v/>
      </c>
      <c r="AF116" s="13" t="str">
        <f>仕様書作成!DC119</f>
        <v/>
      </c>
      <c r="AG116" s="13" t="str">
        <f>仕様書作成!DD119</f>
        <v/>
      </c>
      <c r="AH116" s="13" t="str">
        <f>仕様書作成!DE119</f>
        <v/>
      </c>
      <c r="AI116" s="13" t="str">
        <f>仕様書作成!DF119</f>
        <v/>
      </c>
      <c r="AJ116" s="13" t="str">
        <f>仕様書作成!DG119</f>
        <v/>
      </c>
      <c r="AK116" s="13" t="str">
        <f>仕様書作成!DH119</f>
        <v/>
      </c>
      <c r="AL116" s="13" t="str">
        <f>仕様書作成!DI119</f>
        <v/>
      </c>
      <c r="AM116" s="13" t="str">
        <f>仕様書作成!DJ119</f>
        <v/>
      </c>
      <c r="AN116" s="13" t="str">
        <f>仕様書作成!DK119</f>
        <v/>
      </c>
      <c r="AO116" s="13" t="str">
        <f>仕様書作成!DL119</f>
        <v/>
      </c>
      <c r="AP116" s="13" t="str">
        <f>仕様書作成!DM119</f>
        <v/>
      </c>
      <c r="AQ116" s="13" t="str">
        <f>仕様書作成!DN119</f>
        <v/>
      </c>
      <c r="AR116" s="13" t="str">
        <f>IF(仕様書作成!DP119="","",仕様書作成!DP119&amp;",")</f>
        <v/>
      </c>
      <c r="AS116" s="13" t="str">
        <f>仕様書作成!DQ119</f>
        <v/>
      </c>
    </row>
    <row r="117" spans="10:45" ht="12.75" customHeight="1" x14ac:dyDescent="0.15">
      <c r="J117" s="385">
        <v>91</v>
      </c>
      <c r="K117" s="43" t="s">
        <v>703</v>
      </c>
      <c r="L117" s="13" t="str">
        <f>仕様書作成!CN120</f>
        <v>TB00029</v>
      </c>
      <c r="M117" s="13" t="str">
        <f>仕様書作成!CM120</f>
        <v/>
      </c>
      <c r="N117" s="13" t="str">
        <f t="shared" si="29"/>
        <v/>
      </c>
      <c r="R117" s="13" t="str">
        <f>IF(仕様書作成!CO120="","",仕様書作成!CO120&amp;",")</f>
        <v/>
      </c>
      <c r="S117" s="13" t="str">
        <f>仕様書作成!CP120</f>
        <v/>
      </c>
      <c r="T117" s="13" t="str">
        <f>仕様書作成!CQ120</f>
        <v/>
      </c>
      <c r="U117" s="13" t="str">
        <f>仕様書作成!CR120</f>
        <v/>
      </c>
      <c r="V117" s="13" t="str">
        <f>仕様書作成!CS120</f>
        <v/>
      </c>
      <c r="W117" s="13" t="str">
        <f>仕様書作成!CT120</f>
        <v/>
      </c>
      <c r="X117" s="13" t="str">
        <f>仕様書作成!CU120</f>
        <v/>
      </c>
      <c r="Y117" s="13" t="str">
        <f>仕様書作成!CV120</f>
        <v/>
      </c>
      <c r="Z117" s="13" t="str">
        <f>仕様書作成!CW120</f>
        <v/>
      </c>
      <c r="AA117" s="13" t="str">
        <f>仕様書作成!CX120</f>
        <v/>
      </c>
      <c r="AB117" s="13" t="str">
        <f>仕様書作成!CY120</f>
        <v/>
      </c>
      <c r="AC117" s="13" t="str">
        <f>仕様書作成!CZ120</f>
        <v/>
      </c>
      <c r="AD117" s="13" t="str">
        <f>仕様書作成!DA120</f>
        <v/>
      </c>
      <c r="AE117" s="13" t="str">
        <f>仕様書作成!DB120</f>
        <v/>
      </c>
      <c r="AF117" s="13" t="str">
        <f>仕様書作成!DC120</f>
        <v/>
      </c>
      <c r="AG117" s="13" t="str">
        <f>仕様書作成!DD120</f>
        <v/>
      </c>
      <c r="AH117" s="13" t="str">
        <f>仕様書作成!DE120</f>
        <v/>
      </c>
      <c r="AI117" s="13" t="str">
        <f>仕様書作成!DF120</f>
        <v/>
      </c>
      <c r="AJ117" s="13" t="str">
        <f>仕様書作成!DG120</f>
        <v/>
      </c>
      <c r="AK117" s="13" t="str">
        <f>仕様書作成!DH120</f>
        <v/>
      </c>
      <c r="AL117" s="13" t="str">
        <f>仕様書作成!DI120</f>
        <v/>
      </c>
      <c r="AM117" s="13" t="str">
        <f>仕様書作成!DJ120</f>
        <v/>
      </c>
      <c r="AN117" s="13" t="str">
        <f>仕様書作成!DK120</f>
        <v/>
      </c>
      <c r="AO117" s="13" t="str">
        <f>仕様書作成!DL120</f>
        <v/>
      </c>
      <c r="AP117" s="13" t="str">
        <f>仕様書作成!DM120</f>
        <v/>
      </c>
      <c r="AQ117" s="13" t="str">
        <f>仕様書作成!DN120</f>
        <v/>
      </c>
      <c r="AR117" s="13" t="str">
        <f>IF(仕様書作成!DP120="","",仕様書作成!DP120&amp;",")</f>
        <v/>
      </c>
      <c r="AS117" s="13" t="str">
        <f>仕様書作成!DQ120</f>
        <v/>
      </c>
    </row>
    <row r="118" spans="10:45" ht="12.75" customHeight="1" x14ac:dyDescent="0.15">
      <c r="J118" s="385">
        <v>92</v>
      </c>
      <c r="K118" s="43" t="s">
        <v>712</v>
      </c>
      <c r="L118" s="13" t="str">
        <f>仕様書作成!CN121</f>
        <v>ﾌﾟﾗｸﾞNPTF1/8</v>
      </c>
      <c r="M118" s="13" t="str">
        <f>仕様書作成!CM121</f>
        <v/>
      </c>
      <c r="N118" s="13" t="str">
        <f t="shared" si="29"/>
        <v/>
      </c>
      <c r="R118" s="13" t="str">
        <f>IF(仕様書作成!CO121="","",仕様書作成!CO121&amp;",")</f>
        <v/>
      </c>
      <c r="S118" s="13" t="str">
        <f>仕様書作成!CP121</f>
        <v/>
      </c>
      <c r="T118" s="13" t="str">
        <f>仕様書作成!CQ121</f>
        <v/>
      </c>
      <c r="U118" s="13" t="str">
        <f>仕様書作成!CR121</f>
        <v/>
      </c>
      <c r="V118" s="13" t="str">
        <f>仕様書作成!CS121</f>
        <v/>
      </c>
      <c r="W118" s="13" t="str">
        <f>仕様書作成!CT121</f>
        <v/>
      </c>
      <c r="X118" s="13" t="str">
        <f>仕様書作成!CU121</f>
        <v/>
      </c>
      <c r="Y118" s="13" t="str">
        <f>仕様書作成!CV121</f>
        <v/>
      </c>
      <c r="Z118" s="13" t="str">
        <f>仕様書作成!CW121</f>
        <v/>
      </c>
      <c r="AA118" s="13" t="str">
        <f>仕様書作成!CX121</f>
        <v/>
      </c>
      <c r="AB118" s="13" t="str">
        <f>仕様書作成!CY121</f>
        <v/>
      </c>
      <c r="AC118" s="13" t="str">
        <f>仕様書作成!CZ121</f>
        <v/>
      </c>
      <c r="AD118" s="13" t="str">
        <f>仕様書作成!DA121</f>
        <v/>
      </c>
      <c r="AE118" s="13" t="str">
        <f>仕様書作成!DB121</f>
        <v/>
      </c>
      <c r="AF118" s="13" t="str">
        <f>仕様書作成!DC121</f>
        <v/>
      </c>
      <c r="AG118" s="13" t="str">
        <f>仕様書作成!DD121</f>
        <v/>
      </c>
      <c r="AH118" s="13" t="str">
        <f>仕様書作成!DE121</f>
        <v/>
      </c>
      <c r="AI118" s="13" t="str">
        <f>仕様書作成!DF121</f>
        <v/>
      </c>
      <c r="AJ118" s="13" t="str">
        <f>仕様書作成!DG121</f>
        <v/>
      </c>
      <c r="AK118" s="13" t="str">
        <f>仕様書作成!DH121</f>
        <v/>
      </c>
      <c r="AL118" s="13" t="str">
        <f>仕様書作成!DI121</f>
        <v/>
      </c>
      <c r="AM118" s="13" t="str">
        <f>仕様書作成!DJ121</f>
        <v/>
      </c>
      <c r="AN118" s="13" t="str">
        <f>仕様書作成!DK121</f>
        <v/>
      </c>
      <c r="AO118" s="13" t="str">
        <f>仕様書作成!DL121</f>
        <v/>
      </c>
      <c r="AP118" s="13" t="str">
        <f>仕様書作成!DM121</f>
        <v/>
      </c>
      <c r="AQ118" s="13" t="str">
        <f>仕様書作成!DN121</f>
        <v/>
      </c>
      <c r="AR118" s="13" t="str">
        <f>IF(仕様書作成!DP121="","",仕様書作成!DP121&amp;",")</f>
        <v/>
      </c>
      <c r="AS118" s="13" t="str">
        <f>仕様書作成!DQ121</f>
        <v/>
      </c>
    </row>
    <row r="119" spans="10:45" ht="12.75" customHeight="1" x14ac:dyDescent="0.15">
      <c r="J119" s="385">
        <v>93</v>
      </c>
      <c r="K119" s="43" t="s">
        <v>479</v>
      </c>
      <c r="L119" s="13" t="str">
        <f>仕様書作成!CN122</f>
        <v>(ポートプラグ_VVQ1000-58A)</v>
      </c>
      <c r="M119" s="13" t="str">
        <f>仕様書作成!CM122</f>
        <v/>
      </c>
      <c r="N119" s="13" t="str">
        <f t="shared" si="29"/>
        <v/>
      </c>
      <c r="R119" s="13" t="str">
        <f>IF(仕様書作成!CO122="","",仕様書作成!CO122&amp;",")</f>
        <v/>
      </c>
      <c r="S119" s="13" t="str">
        <f>仕様書作成!CP122</f>
        <v/>
      </c>
      <c r="T119" s="13" t="str">
        <f>仕様書作成!CQ122</f>
        <v/>
      </c>
      <c r="U119" s="13" t="str">
        <f>仕様書作成!CR122</f>
        <v/>
      </c>
      <c r="V119" s="13" t="str">
        <f>仕様書作成!CS122</f>
        <v/>
      </c>
      <c r="W119" s="13" t="str">
        <f>仕様書作成!CT122</f>
        <v/>
      </c>
      <c r="X119" s="13" t="str">
        <f>仕様書作成!CU122</f>
        <v/>
      </c>
      <c r="Y119" s="13" t="str">
        <f>仕様書作成!CV122</f>
        <v/>
      </c>
      <c r="Z119" s="13" t="str">
        <f>仕様書作成!CW122</f>
        <v/>
      </c>
      <c r="AA119" s="13" t="str">
        <f>仕様書作成!CX122</f>
        <v/>
      </c>
      <c r="AB119" s="13" t="str">
        <f>仕様書作成!CY122</f>
        <v/>
      </c>
      <c r="AC119" s="13" t="str">
        <f>仕様書作成!CZ122</f>
        <v/>
      </c>
      <c r="AD119" s="13" t="str">
        <f>仕様書作成!DA122</f>
        <v/>
      </c>
      <c r="AE119" s="13" t="str">
        <f>仕様書作成!DB122</f>
        <v/>
      </c>
      <c r="AF119" s="13" t="str">
        <f>仕様書作成!DC122</f>
        <v/>
      </c>
      <c r="AG119" s="13" t="str">
        <f>仕様書作成!DD122</f>
        <v/>
      </c>
      <c r="AH119" s="13" t="str">
        <f>仕様書作成!DE122</f>
        <v/>
      </c>
      <c r="AI119" s="13" t="str">
        <f>仕様書作成!DF122</f>
        <v/>
      </c>
      <c r="AJ119" s="13" t="str">
        <f>仕様書作成!DG122</f>
        <v/>
      </c>
      <c r="AK119" s="13" t="str">
        <f>仕様書作成!DH122</f>
        <v/>
      </c>
      <c r="AL119" s="13" t="str">
        <f>仕様書作成!DI122</f>
        <v/>
      </c>
      <c r="AM119" s="13" t="str">
        <f>仕様書作成!DJ122</f>
        <v/>
      </c>
      <c r="AN119" s="13" t="str">
        <f>仕様書作成!DK122</f>
        <v/>
      </c>
      <c r="AO119" s="13" t="str">
        <f>仕様書作成!DL122</f>
        <v/>
      </c>
      <c r="AP119" s="13" t="str">
        <f>仕様書作成!DM122</f>
        <v/>
      </c>
      <c r="AQ119" s="13" t="str">
        <f>仕様書作成!DN122</f>
        <v/>
      </c>
      <c r="AR119" s="13" t="str">
        <f>IF(仕様書作成!DP122="","",仕様書作成!DP122&amp;",")</f>
        <v/>
      </c>
      <c r="AS119" s="13" t="str">
        <f>仕様書作成!DQ122</f>
        <v/>
      </c>
    </row>
    <row r="120" spans="10:45" ht="12.75" customHeight="1" x14ac:dyDescent="0.15">
      <c r="J120" s="385">
        <v>94</v>
      </c>
      <c r="K120" s="43" t="s">
        <v>707</v>
      </c>
      <c r="L120" s="13" t="str">
        <f>仕様書作成!CN123</f>
        <v>(ポートプラグ_VVQ2000-58A)</v>
      </c>
      <c r="M120" s="13" t="str">
        <f>仕様書作成!CM123</f>
        <v/>
      </c>
      <c r="N120" s="13" t="str">
        <f t="shared" si="29"/>
        <v/>
      </c>
      <c r="R120" s="13" t="str">
        <f>IF(仕様書作成!CO123="","",仕様書作成!CO123&amp;",")</f>
        <v/>
      </c>
      <c r="S120" s="13" t="str">
        <f>仕様書作成!CP123</f>
        <v/>
      </c>
      <c r="T120" s="13" t="str">
        <f>仕様書作成!CQ123</f>
        <v/>
      </c>
      <c r="U120" s="13" t="str">
        <f>仕様書作成!CR123</f>
        <v/>
      </c>
      <c r="V120" s="13" t="str">
        <f>仕様書作成!CS123</f>
        <v/>
      </c>
      <c r="W120" s="13" t="str">
        <f>仕様書作成!CT123</f>
        <v/>
      </c>
      <c r="X120" s="13" t="str">
        <f>仕様書作成!CU123</f>
        <v/>
      </c>
      <c r="Y120" s="13" t="str">
        <f>仕様書作成!CV123</f>
        <v/>
      </c>
      <c r="Z120" s="13" t="str">
        <f>仕様書作成!CW123</f>
        <v/>
      </c>
      <c r="AA120" s="13" t="str">
        <f>仕様書作成!CX123</f>
        <v/>
      </c>
      <c r="AB120" s="13" t="str">
        <f>仕様書作成!CY123</f>
        <v/>
      </c>
      <c r="AC120" s="13" t="str">
        <f>仕様書作成!CZ123</f>
        <v/>
      </c>
      <c r="AD120" s="13" t="str">
        <f>仕様書作成!DA123</f>
        <v/>
      </c>
      <c r="AE120" s="13" t="str">
        <f>仕様書作成!DB123</f>
        <v/>
      </c>
      <c r="AF120" s="13" t="str">
        <f>仕様書作成!DC123</f>
        <v/>
      </c>
      <c r="AG120" s="13" t="str">
        <f>仕様書作成!DD123</f>
        <v/>
      </c>
      <c r="AH120" s="13" t="str">
        <f>仕様書作成!DE123</f>
        <v/>
      </c>
      <c r="AI120" s="13" t="str">
        <f>仕様書作成!DF123</f>
        <v/>
      </c>
      <c r="AJ120" s="13" t="str">
        <f>仕様書作成!DG123</f>
        <v/>
      </c>
      <c r="AK120" s="13" t="str">
        <f>仕様書作成!DH123</f>
        <v/>
      </c>
      <c r="AL120" s="13" t="str">
        <f>仕様書作成!DI123</f>
        <v/>
      </c>
      <c r="AM120" s="13" t="str">
        <f>仕様書作成!DJ123</f>
        <v/>
      </c>
      <c r="AN120" s="13" t="str">
        <f>仕様書作成!DK123</f>
        <v/>
      </c>
      <c r="AO120" s="13" t="str">
        <f>仕様書作成!DL123</f>
        <v/>
      </c>
      <c r="AP120" s="13" t="str">
        <f>仕様書作成!DM123</f>
        <v/>
      </c>
      <c r="AQ120" s="13" t="str">
        <f>仕様書作成!DN123</f>
        <v/>
      </c>
      <c r="AR120" s="13" t="str">
        <f>IF(仕様書作成!DP123="","",仕様書作成!DP123&amp;",")</f>
        <v/>
      </c>
      <c r="AS120" s="13" t="str">
        <f>仕様書作成!DQ123</f>
        <v/>
      </c>
    </row>
    <row r="121" spans="10:45" ht="12.75" customHeight="1" x14ac:dyDescent="0.15">
      <c r="J121" s="385">
        <v>95</v>
      </c>
      <c r="K121" s="43" t="s">
        <v>503</v>
      </c>
      <c r="L121" s="13" t="str">
        <f>仕様書作成!CN124</f>
        <v>(ポートプラグ_SJ2000-48-1A)</v>
      </c>
      <c r="M121" s="13" t="str">
        <f>仕様書作成!CM124</f>
        <v/>
      </c>
      <c r="N121" s="13" t="str">
        <f t="shared" si="29"/>
        <v/>
      </c>
      <c r="R121" s="13" t="str">
        <f>IF(仕様書作成!CO124="","",仕様書作成!CO124&amp;",")</f>
        <v/>
      </c>
      <c r="S121" s="13" t="str">
        <f>仕様書作成!CP124</f>
        <v/>
      </c>
      <c r="T121" s="13" t="str">
        <f>仕様書作成!CQ124</f>
        <v/>
      </c>
      <c r="U121" s="13" t="str">
        <f>仕様書作成!CR124</f>
        <v/>
      </c>
      <c r="V121" s="13" t="str">
        <f>仕様書作成!CS124</f>
        <v/>
      </c>
      <c r="W121" s="13" t="str">
        <f>仕様書作成!CT124</f>
        <v/>
      </c>
      <c r="X121" s="13" t="str">
        <f>仕様書作成!CU124</f>
        <v/>
      </c>
      <c r="Y121" s="13" t="str">
        <f>仕様書作成!CV124</f>
        <v/>
      </c>
      <c r="Z121" s="13" t="str">
        <f>仕様書作成!CW124</f>
        <v/>
      </c>
      <c r="AA121" s="13" t="str">
        <f>仕様書作成!CX124</f>
        <v/>
      </c>
      <c r="AB121" s="13" t="str">
        <f>仕様書作成!CY124</f>
        <v/>
      </c>
      <c r="AC121" s="13" t="str">
        <f>仕様書作成!CZ124</f>
        <v/>
      </c>
      <c r="AD121" s="13" t="str">
        <f>仕様書作成!DA124</f>
        <v/>
      </c>
      <c r="AE121" s="13" t="str">
        <f>仕様書作成!DB124</f>
        <v/>
      </c>
      <c r="AF121" s="13" t="str">
        <f>仕様書作成!DC124</f>
        <v/>
      </c>
      <c r="AG121" s="13" t="str">
        <f>仕様書作成!DD124</f>
        <v/>
      </c>
      <c r="AH121" s="13" t="str">
        <f>仕様書作成!DE124</f>
        <v/>
      </c>
      <c r="AI121" s="13" t="str">
        <f>仕様書作成!DF124</f>
        <v/>
      </c>
      <c r="AJ121" s="13" t="str">
        <f>仕様書作成!DG124</f>
        <v/>
      </c>
      <c r="AK121" s="13" t="str">
        <f>仕様書作成!DH124</f>
        <v/>
      </c>
      <c r="AL121" s="13" t="str">
        <f>仕様書作成!DI124</f>
        <v/>
      </c>
      <c r="AM121" s="13" t="str">
        <f>仕様書作成!DJ124</f>
        <v/>
      </c>
      <c r="AN121" s="13" t="str">
        <f>仕様書作成!DK124</f>
        <v/>
      </c>
      <c r="AO121" s="13" t="str">
        <f>仕様書作成!DL124</f>
        <v/>
      </c>
      <c r="AP121" s="13" t="str">
        <f>仕様書作成!DM124</f>
        <v/>
      </c>
      <c r="AQ121" s="13" t="str">
        <f>仕様書作成!DN124</f>
        <v/>
      </c>
      <c r="AR121" s="13" t="str">
        <f>IF(仕様書作成!DP124="","",仕様書作成!DP124&amp;",")</f>
        <v/>
      </c>
      <c r="AS121" s="13" t="str">
        <f>仕様書作成!DQ124</f>
        <v/>
      </c>
    </row>
    <row r="130" spans="11:45" ht="12.75" customHeight="1" x14ac:dyDescent="0.15">
      <c r="K130" s="13" t="str">
        <f t="array" ref="K130">IF(COUNTA($M$2:$M$121)&lt;ROW(M1),"",INDEX($K$1:$K$121,SMALL(IF($M$2:$M$121&lt;&gt;"",ROW($M$2:$M$121)),ROW(M1))))</f>
        <v>マニホールドベース</v>
      </c>
      <c r="L130" s="13" t="str">
        <f t="array" ref="L130">IF(COUNTA($M$2:$M$121)&lt;ROW(M1),"",INDEX($L$1:$L$121,SMALL(IF($M$2:$M$121&lt;&gt;"",ROW($M$2:$M$121)),ROW(M1))))</f>
        <v>必須項目に入力漏れがあります</v>
      </c>
      <c r="M130" s="13">
        <f t="array" ref="M130">IF(COUNTA($M$2:$M$121)&lt;ROW(M1),"",INDEX($M$1:$M$121,SMALL(IF($M$2:$M$121&lt;&gt;"",ROW($M$2:$M$121)),ROW(M1))))</f>
        <v>1</v>
      </c>
      <c r="R130" s="13">
        <f t="array" ref="R130">IF(COUNTA($M$2:$M$121)&lt;ROW(M1),"",INDEX($R$1:$R$121,SMALL(IF($M$2:$M$121&lt;&gt;"",ROW($M$2:$M$121)),ROW(M1))))</f>
        <v>0</v>
      </c>
      <c r="S130" s="13">
        <f t="array" ref="S130">IF(COUNTA($M$2:$M$121)&lt;ROW(N1),"",INDEX($S$1:$S$121,SMALL(IF($M$2:$M$121&lt;&gt;"",ROW($M$2:$M$121)),ROW(N1))))</f>
        <v>0</v>
      </c>
      <c r="T130" s="13" t="str">
        <f t="array" ref="T130">IF(COUNTA($M$2:$M$121)&lt;ROW(M1),"",INDEX($T$1:$T$121,SMALL(IF($M$2:$M$121&lt;&gt;"",ROW($M$2:$M$121)),ROW(M1))))</f>
        <v/>
      </c>
      <c r="U130" s="13" t="str">
        <f t="array" ref="U130">IF(COUNTA($M$2:$M$121)&lt;ROW(M1),"",INDEX($U$1:$U$121,SMALL(IF($M$2:$M$121&lt;&gt;"",ROW($M$2:$M$121)),ROW(M1))))</f>
        <v/>
      </c>
      <c r="V130" s="13" t="str">
        <f t="array" ref="V130">IF(COUNTA($M$2:$M$121)&lt;ROW(M1),"",INDEX($V$1:$V$121,SMALL(IF($M$2:$M$121&lt;&gt;"",ROW($M$2:$M$121)),ROW(M1))))</f>
        <v/>
      </c>
      <c r="W130" s="13" t="str">
        <f t="array" ref="W130">IF(COUNTA($M$2:$M$121)&lt;ROW(M1),"",INDEX($W$1:$W$121,SMALL(IF($M$2:$M$121&lt;&gt;"",ROW($M$2:$M$121)),ROW(M1))))</f>
        <v/>
      </c>
      <c r="X130" s="13" t="str">
        <f t="array" ref="X130">IF(COUNTA($M$2:$M$121)&lt;ROW(M1),"",INDEX($X$1:$X$121,SMALL(IF($M$2:$M$121&lt;&gt;"",ROW($M$2:$M$121)),ROW(M1))))</f>
        <v/>
      </c>
      <c r="Y130" s="13" t="str">
        <f t="array" ref="Y130">IF(COUNTA($M$2:$M$121)&lt;ROW(M1),"",INDEX($Y$1:$Y$121,SMALL(IF($M$2:$M$121&lt;&gt;"",ROW($M$2:$M$121)),ROW(M1))))</f>
        <v/>
      </c>
      <c r="Z130" s="13" t="str">
        <f t="array" ref="Z130">IF(COUNTA($M$2:$M$121)&lt;ROW(M1),"",INDEX($Z$1:$Z$121,SMALL(IF($M$2:$M$121&lt;&gt;"",ROW($M$2:$M$121)),ROW(M1))))</f>
        <v/>
      </c>
      <c r="AA130" s="13" t="str">
        <f t="array" ref="AA130">IF(COUNTA($M$2:$M$121)&lt;ROW(M1),"",INDEX($AA$1:$AA$121,SMALL(IF($M$2:$M$121&lt;&gt;"",ROW($M$2:$M$121)),ROW(M1))))</f>
        <v/>
      </c>
      <c r="AB130" s="13" t="str">
        <f t="array" ref="AB130">IF(COUNTA($M$2:$M$121)&lt;ROW(M1),"",INDEX($AB$1:$AB$121,SMALL(IF($M$2:$M$121&lt;&gt;"",ROW($M$2:$M$121)),ROW(M1))))</f>
        <v/>
      </c>
      <c r="AC130" s="13" t="str">
        <f t="array" ref="AC130">IF(COUNTA($M$2:$M$121)&lt;ROW(M1),"",INDEX($AC$1:$AC$121,SMALL(IF($M$2:$M$121&lt;&gt;"",ROW($M$2:$M$121)),ROW(M1))))</f>
        <v/>
      </c>
      <c r="AD130" s="13" t="str">
        <f t="array" ref="AD130">IF(COUNTA($M$2:$M$121)&lt;ROW(M1),"",INDEX($AD$1:$AD$121,SMALL(IF($M$2:$M$121&lt;&gt;"",ROW($M$2:$M$121)),ROW(M1))))</f>
        <v/>
      </c>
      <c r="AE130" s="13" t="str">
        <f t="array" ref="AE130">IF(COUNTA($M$2:$M$121)&lt;ROW(M1),"",INDEX($AE$1:$AE$121,SMALL(IF($M$2:$M$121&lt;&gt;"",ROW($M$2:$M$121)),ROW(M1))))</f>
        <v/>
      </c>
      <c r="AF130" s="13" t="str">
        <f t="array" ref="AF130">IF(COUNTA($M$2:$M$121)&lt;ROW(M1),"",INDEX($AF$1:$AF$121,SMALL(IF($M$2:$M$121&lt;&gt;"",ROW($M$2:$M$121)),ROW(M1))))</f>
        <v/>
      </c>
      <c r="AG130" s="13" t="str">
        <f t="array" ref="AG130">IF(COUNTA($M$2:$M$121)&lt;ROW(M1),"",INDEX($AG$1:$AG$121,SMALL(IF($M$2:$M$121&lt;&gt;"",ROW($M$2:$M$121)),ROW(M1))))</f>
        <v/>
      </c>
      <c r="AH130" s="13" t="str">
        <f t="array" ref="AH130">IF(COUNTA($M$2:$M$121)&lt;ROW(M1),"",INDEX($AH$1:$AH$121,SMALL(IF($M$2:$M$121&lt;&gt;"",ROW($M$2:$M$121)),ROW(M1))))</f>
        <v/>
      </c>
      <c r="AI130" s="13" t="str">
        <f t="array" ref="AI130">IF(COUNTA($M$2:$M$121)&lt;ROW(M1),"",INDEX($AI$1:$AI$121,SMALL(IF($M$2:$M$121&lt;&gt;"",ROW($M$2:$M$121)),ROW(M1))))</f>
        <v/>
      </c>
      <c r="AJ130" s="13" t="str">
        <f t="array" ref="AJ130">IF(COUNTA($M$2:$M$121)&lt;ROW(M1),"",INDEX($AJ$1:$AJ$121,SMALL(IF($M$2:$M$121&lt;&gt;"",ROW($M$2:$M$121)),ROW(M1))))</f>
        <v/>
      </c>
      <c r="AK130" s="13" t="str">
        <f t="array" ref="AK130">IF(COUNTA($M$2:$M$121)&lt;ROW(M1),"",INDEX($AK$1:$AK$121,SMALL(IF($M$2:$M$121&lt;&gt;"",ROW($M$2:$M$121)),ROW(M1))))</f>
        <v/>
      </c>
      <c r="AL130" s="13" t="str">
        <f t="array" ref="AL130">IF(COUNTA($M$2:$M$121)&lt;ROW(M1),"",INDEX($AL$1:$AL$121,SMALL(IF($M$2:$M$121&lt;&gt;"",ROW($M$2:$M$121)),ROW(M1))))</f>
        <v/>
      </c>
      <c r="AM130" s="13" t="str">
        <f t="array" ref="AM130">IF(COUNTA($M$2:$M$121)&lt;ROW(M1),"",INDEX($AM$1:$AM$121,SMALL(IF($M$2:$M$121&lt;&gt;"",ROW($M$2:$M$121)),ROW(M1))))</f>
        <v/>
      </c>
      <c r="AN130" s="13" t="str">
        <f t="array" ref="AN130">IF(COUNTA($M$2:$M$121)&lt;ROW(M1),"",INDEX($AN$1:$AN$121,SMALL(IF($M$2:$M$121&lt;&gt;"",ROW($M$2:$M$121)),ROW(M1))))</f>
        <v/>
      </c>
      <c r="AO130" s="13" t="str">
        <f t="array" ref="AO130">IF(COUNTA($M$2:$M$121)&lt;ROW(M1),"",INDEX($AO$1:$AO$121,SMALL(IF($M$2:$M$121&lt;&gt;"",ROW($M$2:$M$121)),ROW(M1))))</f>
        <v/>
      </c>
      <c r="AP130" s="13" t="str">
        <f t="array" ref="AP130">IF(COUNTA($M$2:$M$121)&lt;ROW(M1),"",INDEX($AP$1:$AP$121,SMALL(IF($M$2:$M$121&lt;&gt;"",ROW($M$2:$M$121)),ROW(M1))))</f>
        <v/>
      </c>
      <c r="AQ130" s="13" t="str">
        <f t="array" ref="AQ130">IF(COUNTA($M$2:$M$121)&lt;ROW(M1),"",INDEX($AQ$1:$AQ$121,SMALL(IF($M$2:$M$121&lt;&gt;"",ROW($M$2:$M$121)),ROW(M1))))</f>
        <v/>
      </c>
      <c r="AR130" s="13">
        <f t="array" ref="AR130">IF(COUNTA($M$2:$M$121)&lt;ROW(M1),"",INDEX($AR$1:$AR$121,SMALL(IF($M$2:$M$121&lt;&gt;"",ROW($M$2:$M$121)),ROW(M1))))</f>
        <v>0</v>
      </c>
      <c r="AS130" s="13">
        <f t="array" ref="AS130">IF(COUNTA($M$2:$M$121)&lt;ROW(N1),"",INDEX($AS$1:$AS$121,SMALL(IF($M$2:$M$121&lt;&gt;"",ROW($M$2:$M$121)),ROW(N1))))</f>
        <v>0</v>
      </c>
    </row>
    <row r="131" spans="11:45" ht="12.75" customHeight="1" x14ac:dyDescent="0.15">
      <c r="K131" s="13" t="e">
        <f t="array" ref="K131">IF(COUNTA($M$2:$M$121)&lt;ROW(M2),"",INDEX($K$1:$K$121,SMALL(IF($M$2:$M$121&lt;&gt;"",ROW($M$2:$M$121)),ROW(M2))))</f>
        <v>#NUM!</v>
      </c>
      <c r="L131" s="13" t="e">
        <f t="array" ref="L131">IF(COUNTA($M$2:$M$121)&lt;ROW(M2),"",INDEX($L$1:$L$121,SMALL(IF($M$2:$M$121&lt;&gt;"",ROW($M$2:$M$121)),ROW(M2))))</f>
        <v>#NUM!</v>
      </c>
      <c r="M131" s="13" t="e">
        <f t="array" ref="M131">IF(COUNTA($M$2:$M$121)&lt;ROW(M2),"",INDEX($M$1:$M$121,SMALL(IF($M$2:$M$121&lt;&gt;"",ROW($M$2:$M$121)),ROW(M2))))</f>
        <v>#NUM!</v>
      </c>
      <c r="R131" s="13" t="e">
        <f t="array" ref="R131">IF(COUNTA($M$2:$M$121)&lt;ROW(M2),"",INDEX($R$1:$R$121,SMALL(IF($M$2:$M$121&lt;&gt;"",ROW($M$2:$M$121)),ROW(M2))))</f>
        <v>#NUM!</v>
      </c>
      <c r="S131" s="13" t="e">
        <f t="array" ref="S131">IF(COUNTA($M$2:$M$121)&lt;ROW(N2),"",INDEX($S$1:$S$121,SMALL(IF($M$2:$M$121&lt;&gt;"",ROW($M$2:$M$121)),ROW(N2))))</f>
        <v>#NUM!</v>
      </c>
      <c r="T131" s="13" t="e">
        <f t="array" ref="T131">IF(COUNTA($M$2:$M$121)&lt;ROW(M2),"",INDEX($T$1:$T$121,SMALL(IF($M$2:$M$121&lt;&gt;"",ROW($M$2:$M$121)),ROW(M2))))</f>
        <v>#NUM!</v>
      </c>
      <c r="U131" s="13" t="e">
        <f t="array" ref="U131">IF(COUNTA($M$2:$M$121)&lt;ROW(M2),"",INDEX($U$1:$U$121,SMALL(IF($M$2:$M$121&lt;&gt;"",ROW($M$2:$M$121)),ROW(M2))))</f>
        <v>#NUM!</v>
      </c>
      <c r="V131" s="13" t="e">
        <f t="array" ref="V131">IF(COUNTA($M$2:$M$121)&lt;ROW(M2),"",INDEX($V$1:$V$121,SMALL(IF($M$2:$M$121&lt;&gt;"",ROW($M$2:$M$121)),ROW(M2))))</f>
        <v>#NUM!</v>
      </c>
      <c r="W131" s="13" t="e">
        <f t="array" ref="W131">IF(COUNTA($M$2:$M$121)&lt;ROW(M2),"",INDEX($W$1:$W$121,SMALL(IF($M$2:$M$121&lt;&gt;"",ROW($M$2:$M$121)),ROW(M2))))</f>
        <v>#NUM!</v>
      </c>
      <c r="X131" s="13" t="e">
        <f t="array" ref="X131">IF(COUNTA($M$2:$M$121)&lt;ROW(M2),"",INDEX($X$1:$X$121,SMALL(IF($M$2:$M$121&lt;&gt;"",ROW($M$2:$M$121)),ROW(M2))))</f>
        <v>#NUM!</v>
      </c>
      <c r="Y131" s="13" t="e">
        <f t="array" ref="Y131">IF(COUNTA($M$2:$M$121)&lt;ROW(M2),"",INDEX($Y$1:$Y$121,SMALL(IF($M$2:$M$121&lt;&gt;"",ROW($M$2:$M$121)),ROW(M2))))</f>
        <v>#NUM!</v>
      </c>
      <c r="Z131" s="13" t="e">
        <f t="array" ref="Z131">IF(COUNTA($M$2:$M$121)&lt;ROW(M2),"",INDEX($Z$1:$Z$121,SMALL(IF($M$2:$M$121&lt;&gt;"",ROW($M$2:$M$121)),ROW(M2))))</f>
        <v>#NUM!</v>
      </c>
      <c r="AA131" s="13" t="e">
        <f t="array" ref="AA131">IF(COUNTA($M$2:$M$121)&lt;ROW(M2),"",INDEX($AA$1:$AA$121,SMALL(IF($M$2:$M$121&lt;&gt;"",ROW($M$2:$M$121)),ROW(M2))))</f>
        <v>#NUM!</v>
      </c>
      <c r="AB131" s="13" t="e">
        <f t="array" ref="AB131">IF(COUNTA($M$2:$M$121)&lt;ROW(M2),"",INDEX($AB$1:$AB$121,SMALL(IF($M$2:$M$121&lt;&gt;"",ROW($M$2:$M$121)),ROW(M2))))</f>
        <v>#NUM!</v>
      </c>
      <c r="AC131" s="13" t="e">
        <f t="array" ref="AC131">IF(COUNTA($M$2:$M$121)&lt;ROW(M2),"",INDEX($AC$1:$AC$121,SMALL(IF($M$2:$M$121&lt;&gt;"",ROW($M$2:$M$121)),ROW(M2))))</f>
        <v>#NUM!</v>
      </c>
      <c r="AD131" s="13" t="e">
        <f t="array" ref="AD131">IF(COUNTA($M$2:$M$121)&lt;ROW(M2),"",INDEX($AD$1:$AD$121,SMALL(IF($M$2:$M$121&lt;&gt;"",ROW($M$2:$M$121)),ROW(M2))))</f>
        <v>#NUM!</v>
      </c>
      <c r="AE131" s="13" t="e">
        <f t="array" ref="AE131">IF(COUNTA($M$2:$M$121)&lt;ROW(M2),"",INDEX($AE$1:$AE$121,SMALL(IF($M$2:$M$121&lt;&gt;"",ROW($M$2:$M$121)),ROW(M2))))</f>
        <v>#NUM!</v>
      </c>
      <c r="AF131" s="13" t="e">
        <f t="array" ref="AF131">IF(COUNTA($M$2:$M$121)&lt;ROW(M2),"",INDEX($AF$1:$AF$121,SMALL(IF($M$2:$M$121&lt;&gt;"",ROW($M$2:$M$121)),ROW(M2))))</f>
        <v>#NUM!</v>
      </c>
      <c r="AG131" s="13" t="e">
        <f t="array" ref="AG131">IF(COUNTA($M$2:$M$121)&lt;ROW(M2),"",INDEX($AG$1:$AG$121,SMALL(IF($M$2:$M$121&lt;&gt;"",ROW($M$2:$M$121)),ROW(M2))))</f>
        <v>#NUM!</v>
      </c>
      <c r="AH131" s="13" t="e">
        <f t="array" ref="AH131">IF(COUNTA($M$2:$M$121)&lt;ROW(M2),"",INDEX($AH$1:$AH$121,SMALL(IF($M$2:$M$121&lt;&gt;"",ROW($M$2:$M$121)),ROW(M2))))</f>
        <v>#NUM!</v>
      </c>
      <c r="AI131" s="13" t="e">
        <f t="array" ref="AI131">IF(COUNTA($M$2:$M$121)&lt;ROW(M2),"",INDEX($AI$1:$AI$121,SMALL(IF($M$2:$M$121&lt;&gt;"",ROW($M$2:$M$121)),ROW(M2))))</f>
        <v>#NUM!</v>
      </c>
      <c r="AJ131" s="13" t="e">
        <f t="array" ref="AJ131">IF(COUNTA($M$2:$M$121)&lt;ROW(M2),"",INDEX($AJ$1:$AJ$121,SMALL(IF($M$2:$M$121&lt;&gt;"",ROW($M$2:$M$121)),ROW(M2))))</f>
        <v>#NUM!</v>
      </c>
      <c r="AK131" s="13" t="e">
        <f t="array" ref="AK131">IF(COUNTA($M$2:$M$121)&lt;ROW(M2),"",INDEX($AK$1:$AK$121,SMALL(IF($M$2:$M$121&lt;&gt;"",ROW($M$2:$M$121)),ROW(M2))))</f>
        <v>#NUM!</v>
      </c>
      <c r="AL131" s="13" t="e">
        <f t="array" ref="AL131">IF(COUNTA($M$2:$M$121)&lt;ROW(M2),"",INDEX($AL$1:$AL$121,SMALL(IF($M$2:$M$121&lt;&gt;"",ROW($M$2:$M$121)),ROW(M2))))</f>
        <v>#NUM!</v>
      </c>
      <c r="AM131" s="13" t="e">
        <f t="array" ref="AM131">IF(COUNTA($M$2:$M$121)&lt;ROW(M2),"",INDEX($AM$1:$AM$121,SMALL(IF($M$2:$M$121&lt;&gt;"",ROW($M$2:$M$121)),ROW(M2))))</f>
        <v>#NUM!</v>
      </c>
      <c r="AN131" s="13" t="e">
        <f t="array" ref="AN131">IF(COUNTA($M$2:$M$121)&lt;ROW(M2),"",INDEX($AN$1:$AN$121,SMALL(IF($M$2:$M$121&lt;&gt;"",ROW($M$2:$M$121)),ROW(M2))))</f>
        <v>#NUM!</v>
      </c>
      <c r="AO131" s="13" t="e">
        <f t="array" ref="AO131">IF(COUNTA($M$2:$M$121)&lt;ROW(M2),"",INDEX($AO$1:$AO$121,SMALL(IF($M$2:$M$121&lt;&gt;"",ROW($M$2:$M$121)),ROW(M2))))</f>
        <v>#NUM!</v>
      </c>
      <c r="AP131" s="13" t="e">
        <f t="array" ref="AP131">IF(COUNTA($M$2:$M$121)&lt;ROW(M2),"",INDEX($AP$1:$AP$121,SMALL(IF($M$2:$M$121&lt;&gt;"",ROW($M$2:$M$121)),ROW(M2))))</f>
        <v>#NUM!</v>
      </c>
      <c r="AQ131" s="13" t="e">
        <f t="array" ref="AQ131">IF(COUNTA($M$2:$M$121)&lt;ROW(M2),"",INDEX($AQ$1:$AQ$121,SMALL(IF($M$2:$M$121&lt;&gt;"",ROW($M$2:$M$121)),ROW(M2))))</f>
        <v>#NUM!</v>
      </c>
      <c r="AR131" s="13" t="e">
        <f t="array" ref="AR131">IF(COUNTA($M$2:$M$121)&lt;ROW(M2),"",INDEX($AR$1:$AR$121,SMALL(IF($M$2:$M$121&lt;&gt;"",ROW($M$2:$M$121)),ROW(M2))))</f>
        <v>#NUM!</v>
      </c>
      <c r="AS131" s="13" t="e">
        <f t="array" ref="AS131">IF(COUNTA($M$2:$M$121)&lt;ROW(N2),"",INDEX($AS$1:$AS$121,SMALL(IF($M$2:$M$121&lt;&gt;"",ROW($M$2:$M$121)),ROW(N2))))</f>
        <v>#NUM!</v>
      </c>
    </row>
    <row r="132" spans="11:45" ht="12.75" customHeight="1" x14ac:dyDescent="0.15">
      <c r="K132" s="13" t="e">
        <f t="array" ref="K132">IF(COUNTA($M$2:$M$121)&lt;ROW(M3),"",INDEX($K$1:$K$121,SMALL(IF($M$2:$M$121&lt;&gt;"",ROW($M$2:$M$121)),ROW(M3))))</f>
        <v>#NUM!</v>
      </c>
      <c r="L132" s="13" t="e">
        <f t="array" ref="L132">IF(COUNTA($M$2:$M$121)&lt;ROW(M3),"",INDEX($L$1:$L$121,SMALL(IF($M$2:$M$121&lt;&gt;"",ROW($M$2:$M$121)),ROW(M3))))</f>
        <v>#NUM!</v>
      </c>
      <c r="M132" s="13" t="e">
        <f t="array" ref="M132">IF(COUNTA($M$2:$M$121)&lt;ROW(M3),"",INDEX($M$1:$M$121,SMALL(IF($M$2:$M$121&lt;&gt;"",ROW($M$2:$M$121)),ROW(M3))))</f>
        <v>#NUM!</v>
      </c>
      <c r="R132" s="13" t="e">
        <f t="array" ref="R132">IF(COUNTA($M$2:$M$121)&lt;ROW(M3),"",INDEX($R$1:$R$121,SMALL(IF($M$2:$M$121&lt;&gt;"",ROW($M$2:$M$121)),ROW(M3))))</f>
        <v>#NUM!</v>
      </c>
      <c r="S132" s="13" t="e">
        <f t="array" ref="S132">IF(COUNTA($M$2:$M$121)&lt;ROW(N3),"",INDEX($S$1:$S$121,SMALL(IF($M$2:$M$121&lt;&gt;"",ROW($M$2:$M$121)),ROW(N3))))</f>
        <v>#NUM!</v>
      </c>
      <c r="T132" s="13" t="e">
        <f t="array" ref="T132">IF(COUNTA($M$2:$M$121)&lt;ROW(M3),"",INDEX($T$1:$T$121,SMALL(IF($M$2:$M$121&lt;&gt;"",ROW($M$2:$M$121)),ROW(M3))))</f>
        <v>#NUM!</v>
      </c>
      <c r="U132" s="13" t="e">
        <f t="array" ref="U132">IF(COUNTA($M$2:$M$121)&lt;ROW(M3),"",INDEX($U$1:$U$121,SMALL(IF($M$2:$M$121&lt;&gt;"",ROW($M$2:$M$121)),ROW(M3))))</f>
        <v>#NUM!</v>
      </c>
      <c r="V132" s="13" t="e">
        <f t="array" ref="V132">IF(COUNTA($M$2:$M$121)&lt;ROW(M3),"",INDEX($V$1:$V$121,SMALL(IF($M$2:$M$121&lt;&gt;"",ROW($M$2:$M$121)),ROW(M3))))</f>
        <v>#NUM!</v>
      </c>
      <c r="W132" s="13" t="e">
        <f t="array" ref="W132">IF(COUNTA($M$2:$M$121)&lt;ROW(M3),"",INDEX($W$1:$W$121,SMALL(IF($M$2:$M$121&lt;&gt;"",ROW($M$2:$M$121)),ROW(M3))))</f>
        <v>#NUM!</v>
      </c>
      <c r="X132" s="13" t="e">
        <f t="array" ref="X132">IF(COUNTA($M$2:$M$121)&lt;ROW(M3),"",INDEX($X$1:$X$121,SMALL(IF($M$2:$M$121&lt;&gt;"",ROW($M$2:$M$121)),ROW(M3))))</f>
        <v>#NUM!</v>
      </c>
      <c r="Y132" s="13" t="e">
        <f t="array" ref="Y132">IF(COUNTA($M$2:$M$121)&lt;ROW(M3),"",INDEX($Y$1:$Y$121,SMALL(IF($M$2:$M$121&lt;&gt;"",ROW($M$2:$M$121)),ROW(M3))))</f>
        <v>#NUM!</v>
      </c>
      <c r="Z132" s="13" t="e">
        <f t="array" ref="Z132">IF(COUNTA($M$2:$M$121)&lt;ROW(M3),"",INDEX($Z$1:$Z$121,SMALL(IF($M$2:$M$121&lt;&gt;"",ROW($M$2:$M$121)),ROW(M3))))</f>
        <v>#NUM!</v>
      </c>
      <c r="AA132" s="13" t="e">
        <f t="array" ref="AA132">IF(COUNTA($M$2:$M$121)&lt;ROW(M3),"",INDEX($AA$1:$AA$121,SMALL(IF($M$2:$M$121&lt;&gt;"",ROW($M$2:$M$121)),ROW(M3))))</f>
        <v>#NUM!</v>
      </c>
      <c r="AB132" s="13" t="e">
        <f t="array" ref="AB132">IF(COUNTA($M$2:$M$121)&lt;ROW(M3),"",INDEX($AB$1:$AB$121,SMALL(IF($M$2:$M$121&lt;&gt;"",ROW($M$2:$M$121)),ROW(M3))))</f>
        <v>#NUM!</v>
      </c>
      <c r="AC132" s="13" t="e">
        <f t="array" ref="AC132">IF(COUNTA($M$2:$M$121)&lt;ROW(M3),"",INDEX($AC$1:$AC$121,SMALL(IF($M$2:$M$121&lt;&gt;"",ROW($M$2:$M$121)),ROW(M3))))</f>
        <v>#NUM!</v>
      </c>
      <c r="AD132" s="13" t="e">
        <f t="array" ref="AD132">IF(COUNTA($M$2:$M$121)&lt;ROW(M3),"",INDEX($AD$1:$AD$121,SMALL(IF($M$2:$M$121&lt;&gt;"",ROW($M$2:$M$121)),ROW(M3))))</f>
        <v>#NUM!</v>
      </c>
      <c r="AE132" s="13" t="e">
        <f t="array" ref="AE132">IF(COUNTA($M$2:$M$121)&lt;ROW(M3),"",INDEX($AE$1:$AE$121,SMALL(IF($M$2:$M$121&lt;&gt;"",ROW($M$2:$M$121)),ROW(M3))))</f>
        <v>#NUM!</v>
      </c>
      <c r="AF132" s="13" t="e">
        <f t="array" ref="AF132">IF(COUNTA($M$2:$M$121)&lt;ROW(M3),"",INDEX($AF$1:$AF$121,SMALL(IF($M$2:$M$121&lt;&gt;"",ROW($M$2:$M$121)),ROW(M3))))</f>
        <v>#NUM!</v>
      </c>
      <c r="AG132" s="13" t="e">
        <f t="array" ref="AG132">IF(COUNTA($M$2:$M$121)&lt;ROW(M3),"",INDEX($AG$1:$AG$121,SMALL(IF($M$2:$M$121&lt;&gt;"",ROW($M$2:$M$121)),ROW(M3))))</f>
        <v>#NUM!</v>
      </c>
      <c r="AH132" s="13" t="e">
        <f t="array" ref="AH132">IF(COUNTA($M$2:$M$121)&lt;ROW(M3),"",INDEX($AH$1:$AH$121,SMALL(IF($M$2:$M$121&lt;&gt;"",ROW($M$2:$M$121)),ROW(M3))))</f>
        <v>#NUM!</v>
      </c>
      <c r="AI132" s="13" t="e">
        <f t="array" ref="AI132">IF(COUNTA($M$2:$M$121)&lt;ROW(M3),"",INDEX($AI$1:$AI$121,SMALL(IF($M$2:$M$121&lt;&gt;"",ROW($M$2:$M$121)),ROW(M3))))</f>
        <v>#NUM!</v>
      </c>
      <c r="AJ132" s="13" t="e">
        <f t="array" ref="AJ132">IF(COUNTA($M$2:$M$121)&lt;ROW(M3),"",INDEX($AJ$1:$AJ$121,SMALL(IF($M$2:$M$121&lt;&gt;"",ROW($M$2:$M$121)),ROW(M3))))</f>
        <v>#NUM!</v>
      </c>
      <c r="AK132" s="13" t="e">
        <f t="array" ref="AK132">IF(COUNTA($M$2:$M$121)&lt;ROW(M3),"",INDEX($AK$1:$AK$121,SMALL(IF($M$2:$M$121&lt;&gt;"",ROW($M$2:$M$121)),ROW(M3))))</f>
        <v>#NUM!</v>
      </c>
      <c r="AL132" s="13" t="e">
        <f t="array" ref="AL132">IF(COUNTA($M$2:$M$121)&lt;ROW(M3),"",INDEX($AL$1:$AL$121,SMALL(IF($M$2:$M$121&lt;&gt;"",ROW($M$2:$M$121)),ROW(M3))))</f>
        <v>#NUM!</v>
      </c>
      <c r="AM132" s="13" t="e">
        <f t="array" ref="AM132">IF(COUNTA($M$2:$M$121)&lt;ROW(M3),"",INDEX($AM$1:$AM$121,SMALL(IF($M$2:$M$121&lt;&gt;"",ROW($M$2:$M$121)),ROW(M3))))</f>
        <v>#NUM!</v>
      </c>
      <c r="AN132" s="13" t="e">
        <f t="array" ref="AN132">IF(COUNTA($M$2:$M$121)&lt;ROW(M3),"",INDEX($AN$1:$AN$121,SMALL(IF($M$2:$M$121&lt;&gt;"",ROW($M$2:$M$121)),ROW(M3))))</f>
        <v>#NUM!</v>
      </c>
      <c r="AO132" s="13" t="e">
        <f t="array" ref="AO132">IF(COUNTA($M$2:$M$121)&lt;ROW(M3),"",INDEX($AO$1:$AO$121,SMALL(IF($M$2:$M$121&lt;&gt;"",ROW($M$2:$M$121)),ROW(M3))))</f>
        <v>#NUM!</v>
      </c>
      <c r="AP132" s="13" t="e">
        <f t="array" ref="AP132">IF(COUNTA($M$2:$M$121)&lt;ROW(M3),"",INDEX($AP$1:$AP$121,SMALL(IF($M$2:$M$121&lt;&gt;"",ROW($M$2:$M$121)),ROW(M3))))</f>
        <v>#NUM!</v>
      </c>
      <c r="AQ132" s="13" t="e">
        <f t="array" ref="AQ132">IF(COUNTA($M$2:$M$121)&lt;ROW(M3),"",INDEX($AQ$1:$AQ$121,SMALL(IF($M$2:$M$121&lt;&gt;"",ROW($M$2:$M$121)),ROW(M3))))</f>
        <v>#NUM!</v>
      </c>
      <c r="AR132" s="13" t="e">
        <f t="array" ref="AR132">IF(COUNTA($M$2:$M$121)&lt;ROW(M3),"",INDEX($AR$1:$AR$121,SMALL(IF($M$2:$M$121&lt;&gt;"",ROW($M$2:$M$121)),ROW(M3))))</f>
        <v>#NUM!</v>
      </c>
      <c r="AS132" s="13" t="e">
        <f t="array" ref="AS132">IF(COUNTA($M$2:$M$121)&lt;ROW(N3),"",INDEX($AS$1:$AS$121,SMALL(IF($M$2:$M$121&lt;&gt;"",ROW($M$2:$M$121)),ROW(N3))))</f>
        <v>#NUM!</v>
      </c>
    </row>
    <row r="133" spans="11:45" ht="12.75" customHeight="1" x14ac:dyDescent="0.15">
      <c r="K133" s="13" t="e">
        <f t="array" ref="K133">IF(COUNTA($M$2:$M$121)&lt;ROW(M4),"",INDEX($K$1:$K$121,SMALL(IF($M$2:$M$121&lt;&gt;"",ROW($M$2:$M$121)),ROW(M4))))</f>
        <v>#NUM!</v>
      </c>
      <c r="L133" s="13" t="e">
        <f t="array" ref="L133">IF(COUNTA($M$2:$M$121)&lt;ROW(M4),"",INDEX($L$1:$L$121,SMALL(IF($M$2:$M$121&lt;&gt;"",ROW($M$2:$M$121)),ROW(M4))))</f>
        <v>#NUM!</v>
      </c>
      <c r="M133" s="13" t="e">
        <f t="array" ref="M133">IF(COUNTA($M$2:$M$121)&lt;ROW(M4),"",INDEX($M$1:$M$121,SMALL(IF($M$2:$M$121&lt;&gt;"",ROW($M$2:$M$121)),ROW(M4))))</f>
        <v>#NUM!</v>
      </c>
      <c r="R133" s="13" t="e">
        <f t="array" ref="R133">IF(COUNTA($M$2:$M$121)&lt;ROW(M4),"",INDEX($R$1:$R$121,SMALL(IF($M$2:$M$121&lt;&gt;"",ROW($M$2:$M$121)),ROW(M4))))</f>
        <v>#NUM!</v>
      </c>
      <c r="S133" s="13" t="e">
        <f t="array" ref="S133">IF(COUNTA($M$2:$M$121)&lt;ROW(N4),"",INDEX($S$1:$S$121,SMALL(IF($M$2:$M$121&lt;&gt;"",ROW($M$2:$M$121)),ROW(N4))))</f>
        <v>#NUM!</v>
      </c>
      <c r="T133" s="13" t="e">
        <f t="array" ref="T133">IF(COUNTA($M$2:$M$121)&lt;ROW(M4),"",INDEX($T$1:$T$121,SMALL(IF($M$2:$M$121&lt;&gt;"",ROW($M$2:$M$121)),ROW(M4))))</f>
        <v>#NUM!</v>
      </c>
      <c r="U133" s="13" t="e">
        <f t="array" ref="U133">IF(COUNTA($M$2:$M$121)&lt;ROW(M4),"",INDEX($U$1:$U$121,SMALL(IF($M$2:$M$121&lt;&gt;"",ROW($M$2:$M$121)),ROW(M4))))</f>
        <v>#NUM!</v>
      </c>
      <c r="V133" s="13" t="e">
        <f t="array" ref="V133">IF(COUNTA($M$2:$M$121)&lt;ROW(M4),"",INDEX($V$1:$V$121,SMALL(IF($M$2:$M$121&lt;&gt;"",ROW($M$2:$M$121)),ROW(M4))))</f>
        <v>#NUM!</v>
      </c>
      <c r="W133" s="13" t="e">
        <f t="array" ref="W133">IF(COUNTA($M$2:$M$121)&lt;ROW(M4),"",INDEX($W$1:$W$121,SMALL(IF($M$2:$M$121&lt;&gt;"",ROW($M$2:$M$121)),ROW(M4))))</f>
        <v>#NUM!</v>
      </c>
      <c r="X133" s="13" t="e">
        <f t="array" ref="X133">IF(COUNTA($M$2:$M$121)&lt;ROW(M4),"",INDEX($X$1:$X$121,SMALL(IF($M$2:$M$121&lt;&gt;"",ROW($M$2:$M$121)),ROW(M4))))</f>
        <v>#NUM!</v>
      </c>
      <c r="Y133" s="13" t="e">
        <f t="array" ref="Y133">IF(COUNTA($M$2:$M$121)&lt;ROW(M4),"",INDEX($Y$1:$Y$121,SMALL(IF($M$2:$M$121&lt;&gt;"",ROW($M$2:$M$121)),ROW(M4))))</f>
        <v>#NUM!</v>
      </c>
      <c r="Z133" s="13" t="e">
        <f t="array" ref="Z133">IF(COUNTA($M$2:$M$121)&lt;ROW(M4),"",INDEX($Z$1:$Z$121,SMALL(IF($M$2:$M$121&lt;&gt;"",ROW($M$2:$M$121)),ROW(M4))))</f>
        <v>#NUM!</v>
      </c>
      <c r="AA133" s="13" t="e">
        <f t="array" ref="AA133">IF(COUNTA($M$2:$M$121)&lt;ROW(M4),"",INDEX($AA$1:$AA$121,SMALL(IF($M$2:$M$121&lt;&gt;"",ROW($M$2:$M$121)),ROW(M4))))</f>
        <v>#NUM!</v>
      </c>
      <c r="AB133" s="13" t="e">
        <f t="array" ref="AB133">IF(COUNTA($M$2:$M$121)&lt;ROW(M4),"",INDEX($AB$1:$AB$121,SMALL(IF($M$2:$M$121&lt;&gt;"",ROW($M$2:$M$121)),ROW(M4))))</f>
        <v>#NUM!</v>
      </c>
      <c r="AC133" s="13" t="e">
        <f t="array" ref="AC133">IF(COUNTA($M$2:$M$121)&lt;ROW(M4),"",INDEX($AC$1:$AC$121,SMALL(IF($M$2:$M$121&lt;&gt;"",ROW($M$2:$M$121)),ROW(M4))))</f>
        <v>#NUM!</v>
      </c>
      <c r="AD133" s="13" t="e">
        <f t="array" ref="AD133">IF(COUNTA($M$2:$M$121)&lt;ROW(M4),"",INDEX($AD$1:$AD$121,SMALL(IF($M$2:$M$121&lt;&gt;"",ROW($M$2:$M$121)),ROW(M4))))</f>
        <v>#NUM!</v>
      </c>
      <c r="AE133" s="13" t="e">
        <f t="array" ref="AE133">IF(COUNTA($M$2:$M$121)&lt;ROW(M4),"",INDEX($AE$1:$AE$121,SMALL(IF($M$2:$M$121&lt;&gt;"",ROW($M$2:$M$121)),ROW(M4))))</f>
        <v>#NUM!</v>
      </c>
      <c r="AF133" s="13" t="e">
        <f t="array" ref="AF133">IF(COUNTA($M$2:$M$121)&lt;ROW(M4),"",INDEX($AF$1:$AF$121,SMALL(IF($M$2:$M$121&lt;&gt;"",ROW($M$2:$M$121)),ROW(M4))))</f>
        <v>#NUM!</v>
      </c>
      <c r="AG133" s="13" t="e">
        <f t="array" ref="AG133">IF(COUNTA($M$2:$M$121)&lt;ROW(M4),"",INDEX($AG$1:$AG$121,SMALL(IF($M$2:$M$121&lt;&gt;"",ROW($M$2:$M$121)),ROW(M4))))</f>
        <v>#NUM!</v>
      </c>
      <c r="AH133" s="13" t="e">
        <f t="array" ref="AH133">IF(COUNTA($M$2:$M$121)&lt;ROW(M4),"",INDEX($AH$1:$AH$121,SMALL(IF($M$2:$M$121&lt;&gt;"",ROW($M$2:$M$121)),ROW(M4))))</f>
        <v>#NUM!</v>
      </c>
      <c r="AI133" s="13" t="e">
        <f t="array" ref="AI133">IF(COUNTA($M$2:$M$121)&lt;ROW(M4),"",INDEX($AI$1:$AI$121,SMALL(IF($M$2:$M$121&lt;&gt;"",ROW($M$2:$M$121)),ROW(M4))))</f>
        <v>#NUM!</v>
      </c>
      <c r="AJ133" s="13" t="e">
        <f t="array" ref="AJ133">IF(COUNTA($M$2:$M$121)&lt;ROW(M4),"",INDEX($AJ$1:$AJ$121,SMALL(IF($M$2:$M$121&lt;&gt;"",ROW($M$2:$M$121)),ROW(M4))))</f>
        <v>#NUM!</v>
      </c>
      <c r="AK133" s="13" t="e">
        <f t="array" ref="AK133">IF(COUNTA($M$2:$M$121)&lt;ROW(M4),"",INDEX($AK$1:$AK$121,SMALL(IF($M$2:$M$121&lt;&gt;"",ROW($M$2:$M$121)),ROW(M4))))</f>
        <v>#NUM!</v>
      </c>
      <c r="AL133" s="13" t="e">
        <f t="array" ref="AL133">IF(COUNTA($M$2:$M$121)&lt;ROW(M4),"",INDEX($AL$1:$AL$121,SMALL(IF($M$2:$M$121&lt;&gt;"",ROW($M$2:$M$121)),ROW(M4))))</f>
        <v>#NUM!</v>
      </c>
      <c r="AM133" s="13" t="e">
        <f t="array" ref="AM133">IF(COUNTA($M$2:$M$121)&lt;ROW(M4),"",INDEX($AM$1:$AM$121,SMALL(IF($M$2:$M$121&lt;&gt;"",ROW($M$2:$M$121)),ROW(M4))))</f>
        <v>#NUM!</v>
      </c>
      <c r="AN133" s="13" t="e">
        <f t="array" ref="AN133">IF(COUNTA($M$2:$M$121)&lt;ROW(M4),"",INDEX($AN$1:$AN$121,SMALL(IF($M$2:$M$121&lt;&gt;"",ROW($M$2:$M$121)),ROW(M4))))</f>
        <v>#NUM!</v>
      </c>
      <c r="AO133" s="13" t="e">
        <f t="array" ref="AO133">IF(COUNTA($M$2:$M$121)&lt;ROW(M4),"",INDEX($AO$1:$AO$121,SMALL(IF($M$2:$M$121&lt;&gt;"",ROW($M$2:$M$121)),ROW(M4))))</f>
        <v>#NUM!</v>
      </c>
      <c r="AP133" s="13" t="e">
        <f t="array" ref="AP133">IF(COUNTA($M$2:$M$121)&lt;ROW(M4),"",INDEX($AP$1:$AP$121,SMALL(IF($M$2:$M$121&lt;&gt;"",ROW($M$2:$M$121)),ROW(M4))))</f>
        <v>#NUM!</v>
      </c>
      <c r="AQ133" s="13" t="e">
        <f t="array" ref="AQ133">IF(COUNTA($M$2:$M$121)&lt;ROW(M4),"",INDEX($AQ$1:$AQ$121,SMALL(IF($M$2:$M$121&lt;&gt;"",ROW($M$2:$M$121)),ROW(M4))))</f>
        <v>#NUM!</v>
      </c>
      <c r="AR133" s="13" t="e">
        <f t="array" ref="AR133">IF(COUNTA($M$2:$M$121)&lt;ROW(M4),"",INDEX($AR$1:$AR$121,SMALL(IF($M$2:$M$121&lt;&gt;"",ROW($M$2:$M$121)),ROW(M4))))</f>
        <v>#NUM!</v>
      </c>
      <c r="AS133" s="13" t="e">
        <f t="array" ref="AS133">IF(COUNTA($M$2:$M$121)&lt;ROW(N4),"",INDEX($AS$1:$AS$121,SMALL(IF($M$2:$M$121&lt;&gt;"",ROW($M$2:$M$121)),ROW(N4))))</f>
        <v>#NUM!</v>
      </c>
    </row>
    <row r="134" spans="11:45" ht="12.75" customHeight="1" x14ac:dyDescent="0.15">
      <c r="K134" s="13" t="e">
        <f t="array" ref="K134">IF(COUNTA($M$2:$M$121)&lt;ROW(M5),"",INDEX($K$1:$K$121,SMALL(IF($M$2:$M$121&lt;&gt;"",ROW($M$2:$M$121)),ROW(M5))))</f>
        <v>#NUM!</v>
      </c>
      <c r="L134" s="13" t="e">
        <f t="array" ref="L134">IF(COUNTA($M$2:$M$121)&lt;ROW(M5),"",INDEX($L$1:$L$121,SMALL(IF($M$2:$M$121&lt;&gt;"",ROW($M$2:$M$121)),ROW(M5))))</f>
        <v>#NUM!</v>
      </c>
      <c r="M134" s="13" t="e">
        <f t="array" ref="M134">IF(COUNTA($M$2:$M$121)&lt;ROW(M5),"",INDEX($M$1:$M$121,SMALL(IF($M$2:$M$121&lt;&gt;"",ROW($M$2:$M$121)),ROW(M5))))</f>
        <v>#NUM!</v>
      </c>
      <c r="R134" s="13" t="e">
        <f t="array" ref="R134">IF(COUNTA($M$2:$M$121)&lt;ROW(M5),"",INDEX($R$1:$R$121,SMALL(IF($M$2:$M$121&lt;&gt;"",ROW($M$2:$M$121)),ROW(M5))))</f>
        <v>#NUM!</v>
      </c>
      <c r="S134" s="13" t="e">
        <f t="array" ref="S134">IF(COUNTA($M$2:$M$121)&lt;ROW(N5),"",INDEX($S$1:$S$121,SMALL(IF($M$2:$M$121&lt;&gt;"",ROW($M$2:$M$121)),ROW(N5))))</f>
        <v>#NUM!</v>
      </c>
      <c r="T134" s="13" t="e">
        <f t="array" ref="T134">IF(COUNTA($M$2:$M$121)&lt;ROW(M5),"",INDEX($T$1:$T$121,SMALL(IF($M$2:$M$121&lt;&gt;"",ROW($M$2:$M$121)),ROW(M5))))</f>
        <v>#NUM!</v>
      </c>
      <c r="U134" s="13" t="e">
        <f t="array" ref="U134">IF(COUNTA($M$2:$M$121)&lt;ROW(M5),"",INDEX($U$1:$U$121,SMALL(IF($M$2:$M$121&lt;&gt;"",ROW($M$2:$M$121)),ROW(M5))))</f>
        <v>#NUM!</v>
      </c>
      <c r="V134" s="13" t="e">
        <f t="array" ref="V134">IF(COUNTA($M$2:$M$121)&lt;ROW(M5),"",INDEX($V$1:$V$121,SMALL(IF($M$2:$M$121&lt;&gt;"",ROW($M$2:$M$121)),ROW(M5))))</f>
        <v>#NUM!</v>
      </c>
      <c r="W134" s="13" t="e">
        <f t="array" ref="W134">IF(COUNTA($M$2:$M$121)&lt;ROW(M5),"",INDEX($W$1:$W$121,SMALL(IF($M$2:$M$121&lt;&gt;"",ROW($M$2:$M$121)),ROW(M5))))</f>
        <v>#NUM!</v>
      </c>
      <c r="X134" s="13" t="e">
        <f t="array" ref="X134">IF(COUNTA($M$2:$M$121)&lt;ROW(M5),"",INDEX($X$1:$X$121,SMALL(IF($M$2:$M$121&lt;&gt;"",ROW($M$2:$M$121)),ROW(M5))))</f>
        <v>#NUM!</v>
      </c>
      <c r="Y134" s="13" t="e">
        <f t="array" ref="Y134">IF(COUNTA($M$2:$M$121)&lt;ROW(M5),"",INDEX($Y$1:$Y$121,SMALL(IF($M$2:$M$121&lt;&gt;"",ROW($M$2:$M$121)),ROW(M5))))</f>
        <v>#NUM!</v>
      </c>
      <c r="Z134" s="13" t="e">
        <f t="array" ref="Z134">IF(COUNTA($M$2:$M$121)&lt;ROW(M5),"",INDEX($Z$1:$Z$121,SMALL(IF($M$2:$M$121&lt;&gt;"",ROW($M$2:$M$121)),ROW(M5))))</f>
        <v>#NUM!</v>
      </c>
      <c r="AA134" s="13" t="e">
        <f t="array" ref="AA134">IF(COUNTA($M$2:$M$121)&lt;ROW(M5),"",INDEX($AA$1:$AA$121,SMALL(IF($M$2:$M$121&lt;&gt;"",ROW($M$2:$M$121)),ROW(M5))))</f>
        <v>#NUM!</v>
      </c>
      <c r="AB134" s="13" t="e">
        <f t="array" ref="AB134">IF(COUNTA($M$2:$M$121)&lt;ROW(M5),"",INDEX($AB$1:$AB$121,SMALL(IF($M$2:$M$121&lt;&gt;"",ROW($M$2:$M$121)),ROW(M5))))</f>
        <v>#NUM!</v>
      </c>
      <c r="AC134" s="13" t="e">
        <f t="array" ref="AC134">IF(COUNTA($M$2:$M$121)&lt;ROW(M5),"",INDEX($AC$1:$AC$121,SMALL(IF($M$2:$M$121&lt;&gt;"",ROW($M$2:$M$121)),ROW(M5))))</f>
        <v>#NUM!</v>
      </c>
      <c r="AD134" s="13" t="e">
        <f t="array" ref="AD134">IF(COUNTA($M$2:$M$121)&lt;ROW(M5),"",INDEX($AD$1:$AD$121,SMALL(IF($M$2:$M$121&lt;&gt;"",ROW($M$2:$M$121)),ROW(M5))))</f>
        <v>#NUM!</v>
      </c>
      <c r="AE134" s="13" t="e">
        <f t="array" ref="AE134">IF(COUNTA($M$2:$M$121)&lt;ROW(M5),"",INDEX($AE$1:$AE$121,SMALL(IF($M$2:$M$121&lt;&gt;"",ROW($M$2:$M$121)),ROW(M5))))</f>
        <v>#NUM!</v>
      </c>
      <c r="AF134" s="13" t="e">
        <f t="array" ref="AF134">IF(COUNTA($M$2:$M$121)&lt;ROW(M5),"",INDEX($AF$1:$AF$121,SMALL(IF($M$2:$M$121&lt;&gt;"",ROW($M$2:$M$121)),ROW(M5))))</f>
        <v>#NUM!</v>
      </c>
      <c r="AG134" s="13" t="e">
        <f t="array" ref="AG134">IF(COUNTA($M$2:$M$121)&lt;ROW(M5),"",INDEX($AG$1:$AG$121,SMALL(IF($M$2:$M$121&lt;&gt;"",ROW($M$2:$M$121)),ROW(M5))))</f>
        <v>#NUM!</v>
      </c>
      <c r="AH134" s="13" t="e">
        <f t="array" ref="AH134">IF(COUNTA($M$2:$M$121)&lt;ROW(M5),"",INDEX($AH$1:$AH$121,SMALL(IF($M$2:$M$121&lt;&gt;"",ROW($M$2:$M$121)),ROW(M5))))</f>
        <v>#NUM!</v>
      </c>
      <c r="AI134" s="13" t="e">
        <f t="array" ref="AI134">IF(COUNTA($M$2:$M$121)&lt;ROW(M5),"",INDEX($AI$1:$AI$121,SMALL(IF($M$2:$M$121&lt;&gt;"",ROW($M$2:$M$121)),ROW(M5))))</f>
        <v>#NUM!</v>
      </c>
      <c r="AJ134" s="13" t="e">
        <f t="array" ref="AJ134">IF(COUNTA($M$2:$M$121)&lt;ROW(M5),"",INDEX($AJ$1:$AJ$121,SMALL(IF($M$2:$M$121&lt;&gt;"",ROW($M$2:$M$121)),ROW(M5))))</f>
        <v>#NUM!</v>
      </c>
      <c r="AK134" s="13" t="e">
        <f t="array" ref="AK134">IF(COUNTA($M$2:$M$121)&lt;ROW(M5),"",INDEX($AK$1:$AK$121,SMALL(IF($M$2:$M$121&lt;&gt;"",ROW($M$2:$M$121)),ROW(M5))))</f>
        <v>#NUM!</v>
      </c>
      <c r="AL134" s="13" t="e">
        <f t="array" ref="AL134">IF(COUNTA($M$2:$M$121)&lt;ROW(M5),"",INDEX($AL$1:$AL$121,SMALL(IF($M$2:$M$121&lt;&gt;"",ROW($M$2:$M$121)),ROW(M5))))</f>
        <v>#NUM!</v>
      </c>
      <c r="AM134" s="13" t="e">
        <f t="array" ref="AM134">IF(COUNTA($M$2:$M$121)&lt;ROW(M5),"",INDEX($AM$1:$AM$121,SMALL(IF($M$2:$M$121&lt;&gt;"",ROW($M$2:$M$121)),ROW(M5))))</f>
        <v>#NUM!</v>
      </c>
      <c r="AN134" s="13" t="e">
        <f t="array" ref="AN134">IF(COUNTA($M$2:$M$121)&lt;ROW(M5),"",INDEX($AN$1:$AN$121,SMALL(IF($M$2:$M$121&lt;&gt;"",ROW($M$2:$M$121)),ROW(M5))))</f>
        <v>#NUM!</v>
      </c>
      <c r="AO134" s="13" t="e">
        <f t="array" ref="AO134">IF(COUNTA($M$2:$M$121)&lt;ROW(M5),"",INDEX($AO$1:$AO$121,SMALL(IF($M$2:$M$121&lt;&gt;"",ROW($M$2:$M$121)),ROW(M5))))</f>
        <v>#NUM!</v>
      </c>
      <c r="AP134" s="13" t="e">
        <f t="array" ref="AP134">IF(COUNTA($M$2:$M$121)&lt;ROW(M5),"",INDEX($AP$1:$AP$121,SMALL(IF($M$2:$M$121&lt;&gt;"",ROW($M$2:$M$121)),ROW(M5))))</f>
        <v>#NUM!</v>
      </c>
      <c r="AQ134" s="13" t="e">
        <f t="array" ref="AQ134">IF(COUNTA($M$2:$M$121)&lt;ROW(M5),"",INDEX($AQ$1:$AQ$121,SMALL(IF($M$2:$M$121&lt;&gt;"",ROW($M$2:$M$121)),ROW(M5))))</f>
        <v>#NUM!</v>
      </c>
      <c r="AR134" s="13" t="e">
        <f t="array" ref="AR134">IF(COUNTA($M$2:$M$121)&lt;ROW(M5),"",INDEX($AR$1:$AR$121,SMALL(IF($M$2:$M$121&lt;&gt;"",ROW($M$2:$M$121)),ROW(M5))))</f>
        <v>#NUM!</v>
      </c>
      <c r="AS134" s="13" t="e">
        <f t="array" ref="AS134">IF(COUNTA($M$2:$M$121)&lt;ROW(N5),"",INDEX($AS$1:$AS$121,SMALL(IF($M$2:$M$121&lt;&gt;"",ROW($M$2:$M$121)),ROW(N5))))</f>
        <v>#NUM!</v>
      </c>
    </row>
    <row r="135" spans="11:45" ht="12.75" customHeight="1" x14ac:dyDescent="0.15">
      <c r="K135" s="13" t="e">
        <f t="array" ref="K135">IF(COUNTA($M$2:$M$121)&lt;ROW(M6),"",INDEX($K$1:$K$121,SMALL(IF($M$2:$M$121&lt;&gt;"",ROW($M$2:$M$121)),ROW(M6))))</f>
        <v>#NUM!</v>
      </c>
      <c r="L135" s="13" t="e">
        <f t="array" ref="L135">IF(COUNTA($M$2:$M$121)&lt;ROW(M6),"",INDEX($L$1:$L$121,SMALL(IF($M$2:$M$121&lt;&gt;"",ROW($M$2:$M$121)),ROW(M6))))</f>
        <v>#NUM!</v>
      </c>
      <c r="M135" s="13" t="e">
        <f t="array" ref="M135">IF(COUNTA($M$2:$M$121)&lt;ROW(M6),"",INDEX($M$1:$M$121,SMALL(IF($M$2:$M$121&lt;&gt;"",ROW($M$2:$M$121)),ROW(M6))))</f>
        <v>#NUM!</v>
      </c>
      <c r="R135" s="13" t="e">
        <f t="array" ref="R135">IF(COUNTA($M$2:$M$121)&lt;ROW(M6),"",INDEX($R$1:$R$121,SMALL(IF($M$2:$M$121&lt;&gt;"",ROW($M$2:$M$121)),ROW(M6))))</f>
        <v>#NUM!</v>
      </c>
      <c r="S135" s="13" t="e">
        <f t="array" ref="S135">IF(COUNTA($M$2:$M$121)&lt;ROW(N6),"",INDEX($S$1:$S$121,SMALL(IF($M$2:$M$121&lt;&gt;"",ROW($M$2:$M$121)),ROW(N6))))</f>
        <v>#NUM!</v>
      </c>
      <c r="T135" s="13" t="e">
        <f t="array" ref="T135">IF(COUNTA($M$2:$M$121)&lt;ROW(M6),"",INDEX($T$1:$T$121,SMALL(IF($M$2:$M$121&lt;&gt;"",ROW($M$2:$M$121)),ROW(M6))))</f>
        <v>#NUM!</v>
      </c>
      <c r="U135" s="13" t="e">
        <f t="array" ref="U135">IF(COUNTA($M$2:$M$121)&lt;ROW(M6),"",INDEX($U$1:$U$121,SMALL(IF($M$2:$M$121&lt;&gt;"",ROW($M$2:$M$121)),ROW(M6))))</f>
        <v>#NUM!</v>
      </c>
      <c r="V135" s="13" t="e">
        <f t="array" ref="V135">IF(COUNTA($M$2:$M$121)&lt;ROW(M6),"",INDEX($V$1:$V$121,SMALL(IF($M$2:$M$121&lt;&gt;"",ROW($M$2:$M$121)),ROW(M6))))</f>
        <v>#NUM!</v>
      </c>
      <c r="W135" s="13" t="e">
        <f t="array" ref="W135">IF(COUNTA($M$2:$M$121)&lt;ROW(M6),"",INDEX($W$1:$W$121,SMALL(IF($M$2:$M$121&lt;&gt;"",ROW($M$2:$M$121)),ROW(M6))))</f>
        <v>#NUM!</v>
      </c>
      <c r="X135" s="13" t="e">
        <f t="array" ref="X135">IF(COUNTA($M$2:$M$121)&lt;ROW(M6),"",INDEX($X$1:$X$121,SMALL(IF($M$2:$M$121&lt;&gt;"",ROW($M$2:$M$121)),ROW(M6))))</f>
        <v>#NUM!</v>
      </c>
      <c r="Y135" s="13" t="e">
        <f t="array" ref="Y135">IF(COUNTA($M$2:$M$121)&lt;ROW(M6),"",INDEX($Y$1:$Y$121,SMALL(IF($M$2:$M$121&lt;&gt;"",ROW($M$2:$M$121)),ROW(M6))))</f>
        <v>#NUM!</v>
      </c>
      <c r="Z135" s="13" t="e">
        <f t="array" ref="Z135">IF(COUNTA($M$2:$M$121)&lt;ROW(M6),"",INDEX($Z$1:$Z$121,SMALL(IF($M$2:$M$121&lt;&gt;"",ROW($M$2:$M$121)),ROW(M6))))</f>
        <v>#NUM!</v>
      </c>
      <c r="AA135" s="13" t="e">
        <f t="array" ref="AA135">IF(COUNTA($M$2:$M$121)&lt;ROW(M6),"",INDEX($AA$1:$AA$121,SMALL(IF($M$2:$M$121&lt;&gt;"",ROW($M$2:$M$121)),ROW(M6))))</f>
        <v>#NUM!</v>
      </c>
      <c r="AB135" s="13" t="e">
        <f t="array" ref="AB135">IF(COUNTA($M$2:$M$121)&lt;ROW(M6),"",INDEX($AB$1:$AB$121,SMALL(IF($M$2:$M$121&lt;&gt;"",ROW($M$2:$M$121)),ROW(M6))))</f>
        <v>#NUM!</v>
      </c>
      <c r="AC135" s="13" t="e">
        <f t="array" ref="AC135">IF(COUNTA($M$2:$M$121)&lt;ROW(M6),"",INDEX($AC$1:$AC$121,SMALL(IF($M$2:$M$121&lt;&gt;"",ROW($M$2:$M$121)),ROW(M6))))</f>
        <v>#NUM!</v>
      </c>
      <c r="AD135" s="13" t="e">
        <f t="array" ref="AD135">IF(COUNTA($M$2:$M$121)&lt;ROW(M6),"",INDEX($AD$1:$AD$121,SMALL(IF($M$2:$M$121&lt;&gt;"",ROW($M$2:$M$121)),ROW(M6))))</f>
        <v>#NUM!</v>
      </c>
      <c r="AE135" s="13" t="e">
        <f t="array" ref="AE135">IF(COUNTA($M$2:$M$121)&lt;ROW(M6),"",INDEX($AE$1:$AE$121,SMALL(IF($M$2:$M$121&lt;&gt;"",ROW($M$2:$M$121)),ROW(M6))))</f>
        <v>#NUM!</v>
      </c>
      <c r="AF135" s="13" t="e">
        <f t="array" ref="AF135">IF(COUNTA($M$2:$M$121)&lt;ROW(M6),"",INDEX($AF$1:$AF$121,SMALL(IF($M$2:$M$121&lt;&gt;"",ROW($M$2:$M$121)),ROW(M6))))</f>
        <v>#NUM!</v>
      </c>
      <c r="AG135" s="13" t="e">
        <f t="array" ref="AG135">IF(COUNTA($M$2:$M$121)&lt;ROW(M6),"",INDEX($AG$1:$AG$121,SMALL(IF($M$2:$M$121&lt;&gt;"",ROW($M$2:$M$121)),ROW(M6))))</f>
        <v>#NUM!</v>
      </c>
      <c r="AH135" s="13" t="e">
        <f t="array" ref="AH135">IF(COUNTA($M$2:$M$121)&lt;ROW(M6),"",INDEX($AH$1:$AH$121,SMALL(IF($M$2:$M$121&lt;&gt;"",ROW($M$2:$M$121)),ROW(M6))))</f>
        <v>#NUM!</v>
      </c>
      <c r="AI135" s="13" t="e">
        <f t="array" ref="AI135">IF(COUNTA($M$2:$M$121)&lt;ROW(M6),"",INDEX($AI$1:$AI$121,SMALL(IF($M$2:$M$121&lt;&gt;"",ROW($M$2:$M$121)),ROW(M6))))</f>
        <v>#NUM!</v>
      </c>
      <c r="AJ135" s="13" t="e">
        <f t="array" ref="AJ135">IF(COUNTA($M$2:$M$121)&lt;ROW(M6),"",INDEX($AJ$1:$AJ$121,SMALL(IF($M$2:$M$121&lt;&gt;"",ROW($M$2:$M$121)),ROW(M6))))</f>
        <v>#NUM!</v>
      </c>
      <c r="AK135" s="13" t="e">
        <f t="array" ref="AK135">IF(COUNTA($M$2:$M$121)&lt;ROW(M6),"",INDEX($AK$1:$AK$121,SMALL(IF($M$2:$M$121&lt;&gt;"",ROW($M$2:$M$121)),ROW(M6))))</f>
        <v>#NUM!</v>
      </c>
      <c r="AL135" s="13" t="e">
        <f t="array" ref="AL135">IF(COUNTA($M$2:$M$121)&lt;ROW(M6),"",INDEX($AL$1:$AL$121,SMALL(IF($M$2:$M$121&lt;&gt;"",ROW($M$2:$M$121)),ROW(M6))))</f>
        <v>#NUM!</v>
      </c>
      <c r="AM135" s="13" t="e">
        <f t="array" ref="AM135">IF(COUNTA($M$2:$M$121)&lt;ROW(M6),"",INDEX($AM$1:$AM$121,SMALL(IF($M$2:$M$121&lt;&gt;"",ROW($M$2:$M$121)),ROW(M6))))</f>
        <v>#NUM!</v>
      </c>
      <c r="AN135" s="13" t="e">
        <f t="array" ref="AN135">IF(COUNTA($M$2:$M$121)&lt;ROW(M6),"",INDEX($AN$1:$AN$121,SMALL(IF($M$2:$M$121&lt;&gt;"",ROW($M$2:$M$121)),ROW(M6))))</f>
        <v>#NUM!</v>
      </c>
      <c r="AO135" s="13" t="e">
        <f t="array" ref="AO135">IF(COUNTA($M$2:$M$121)&lt;ROW(M6),"",INDEX($AO$1:$AO$121,SMALL(IF($M$2:$M$121&lt;&gt;"",ROW($M$2:$M$121)),ROW(M6))))</f>
        <v>#NUM!</v>
      </c>
      <c r="AP135" s="13" t="e">
        <f t="array" ref="AP135">IF(COUNTA($M$2:$M$121)&lt;ROW(M6),"",INDEX($AP$1:$AP$121,SMALL(IF($M$2:$M$121&lt;&gt;"",ROW($M$2:$M$121)),ROW(M6))))</f>
        <v>#NUM!</v>
      </c>
      <c r="AQ135" s="13" t="e">
        <f t="array" ref="AQ135">IF(COUNTA($M$2:$M$121)&lt;ROW(M6),"",INDEX($AQ$1:$AQ$121,SMALL(IF($M$2:$M$121&lt;&gt;"",ROW($M$2:$M$121)),ROW(M6))))</f>
        <v>#NUM!</v>
      </c>
      <c r="AR135" s="13" t="e">
        <f t="array" ref="AR135">IF(COUNTA($M$2:$M$121)&lt;ROW(M6),"",INDEX($AR$1:$AR$121,SMALL(IF($M$2:$M$121&lt;&gt;"",ROW($M$2:$M$121)),ROW(M6))))</f>
        <v>#NUM!</v>
      </c>
      <c r="AS135" s="13" t="e">
        <f t="array" ref="AS135">IF(COUNTA($M$2:$M$121)&lt;ROW(N6),"",INDEX($AS$1:$AS$121,SMALL(IF($M$2:$M$121&lt;&gt;"",ROW($M$2:$M$121)),ROW(N6))))</f>
        <v>#NUM!</v>
      </c>
    </row>
    <row r="136" spans="11:45" ht="12.75" customHeight="1" x14ac:dyDescent="0.15">
      <c r="K136" s="13" t="e">
        <f t="array" ref="K136">IF(COUNTA($M$2:$M$121)&lt;ROW(M7),"",INDEX($K$1:$K$121,SMALL(IF($M$2:$M$121&lt;&gt;"",ROW($M$2:$M$121)),ROW(M7))))</f>
        <v>#NUM!</v>
      </c>
      <c r="L136" s="13" t="e">
        <f t="array" ref="L136">IF(COUNTA($M$2:$M$121)&lt;ROW(M7),"",INDEX($L$1:$L$121,SMALL(IF($M$2:$M$121&lt;&gt;"",ROW($M$2:$M$121)),ROW(M7))))</f>
        <v>#NUM!</v>
      </c>
      <c r="M136" s="13" t="e">
        <f t="array" ref="M136">IF(COUNTA($M$2:$M$121)&lt;ROW(M7),"",INDEX($M$1:$M$121,SMALL(IF($M$2:$M$121&lt;&gt;"",ROW($M$2:$M$121)),ROW(M7))))</f>
        <v>#NUM!</v>
      </c>
      <c r="R136" s="13" t="e">
        <f t="array" ref="R136">IF(COUNTA($M$2:$M$121)&lt;ROW(M7),"",INDEX($R$1:$R$121,SMALL(IF($M$2:$M$121&lt;&gt;"",ROW($M$2:$M$121)),ROW(M7))))</f>
        <v>#NUM!</v>
      </c>
      <c r="S136" s="13" t="e">
        <f t="array" ref="S136">IF(COUNTA($M$2:$M$121)&lt;ROW(N7),"",INDEX($S$1:$S$121,SMALL(IF($M$2:$M$121&lt;&gt;"",ROW($M$2:$M$121)),ROW(N7))))</f>
        <v>#NUM!</v>
      </c>
      <c r="T136" s="13" t="e">
        <f t="array" ref="T136">IF(COUNTA($M$2:$M$121)&lt;ROW(M7),"",INDEX($T$1:$T$121,SMALL(IF($M$2:$M$121&lt;&gt;"",ROW($M$2:$M$121)),ROW(M7))))</f>
        <v>#NUM!</v>
      </c>
      <c r="U136" s="13" t="e">
        <f t="array" ref="U136">IF(COUNTA($M$2:$M$121)&lt;ROW(M7),"",INDEX($U$1:$U$121,SMALL(IF($M$2:$M$121&lt;&gt;"",ROW($M$2:$M$121)),ROW(M7))))</f>
        <v>#NUM!</v>
      </c>
      <c r="V136" s="13" t="e">
        <f t="array" ref="V136">IF(COUNTA($M$2:$M$121)&lt;ROW(M7),"",INDEX($V$1:$V$121,SMALL(IF($M$2:$M$121&lt;&gt;"",ROW($M$2:$M$121)),ROW(M7))))</f>
        <v>#NUM!</v>
      </c>
      <c r="W136" s="13" t="e">
        <f t="array" ref="W136">IF(COUNTA($M$2:$M$121)&lt;ROW(M7),"",INDEX($W$1:$W$121,SMALL(IF($M$2:$M$121&lt;&gt;"",ROW($M$2:$M$121)),ROW(M7))))</f>
        <v>#NUM!</v>
      </c>
      <c r="X136" s="13" t="e">
        <f t="array" ref="X136">IF(COUNTA($M$2:$M$121)&lt;ROW(M7),"",INDEX($X$1:$X$121,SMALL(IF($M$2:$M$121&lt;&gt;"",ROW($M$2:$M$121)),ROW(M7))))</f>
        <v>#NUM!</v>
      </c>
      <c r="Y136" s="13" t="e">
        <f t="array" ref="Y136">IF(COUNTA($M$2:$M$121)&lt;ROW(M7),"",INDEX($Y$1:$Y$121,SMALL(IF($M$2:$M$121&lt;&gt;"",ROW($M$2:$M$121)),ROW(M7))))</f>
        <v>#NUM!</v>
      </c>
      <c r="Z136" s="13" t="e">
        <f t="array" ref="Z136">IF(COUNTA($M$2:$M$121)&lt;ROW(M7),"",INDEX($Z$1:$Z$121,SMALL(IF($M$2:$M$121&lt;&gt;"",ROW($M$2:$M$121)),ROW(M7))))</f>
        <v>#NUM!</v>
      </c>
      <c r="AA136" s="13" t="e">
        <f t="array" ref="AA136">IF(COUNTA($M$2:$M$121)&lt;ROW(M7),"",INDEX($AA$1:$AA$121,SMALL(IF($M$2:$M$121&lt;&gt;"",ROW($M$2:$M$121)),ROW(M7))))</f>
        <v>#NUM!</v>
      </c>
      <c r="AB136" s="13" t="e">
        <f t="array" ref="AB136">IF(COUNTA($M$2:$M$121)&lt;ROW(M7),"",INDEX($AB$1:$AB$121,SMALL(IF($M$2:$M$121&lt;&gt;"",ROW($M$2:$M$121)),ROW(M7))))</f>
        <v>#NUM!</v>
      </c>
      <c r="AC136" s="13" t="e">
        <f t="array" ref="AC136">IF(COUNTA($M$2:$M$121)&lt;ROW(M7),"",INDEX($AC$1:$AC$121,SMALL(IF($M$2:$M$121&lt;&gt;"",ROW($M$2:$M$121)),ROW(M7))))</f>
        <v>#NUM!</v>
      </c>
      <c r="AD136" s="13" t="e">
        <f t="array" ref="AD136">IF(COUNTA($M$2:$M$121)&lt;ROW(M7),"",INDEX($AD$1:$AD$121,SMALL(IF($M$2:$M$121&lt;&gt;"",ROW($M$2:$M$121)),ROW(M7))))</f>
        <v>#NUM!</v>
      </c>
      <c r="AE136" s="13" t="e">
        <f t="array" ref="AE136">IF(COUNTA($M$2:$M$121)&lt;ROW(M7),"",INDEX($AE$1:$AE$121,SMALL(IF($M$2:$M$121&lt;&gt;"",ROW($M$2:$M$121)),ROW(M7))))</f>
        <v>#NUM!</v>
      </c>
      <c r="AF136" s="13" t="e">
        <f t="array" ref="AF136">IF(COUNTA($M$2:$M$121)&lt;ROW(M7),"",INDEX($AF$1:$AF$121,SMALL(IF($M$2:$M$121&lt;&gt;"",ROW($M$2:$M$121)),ROW(M7))))</f>
        <v>#NUM!</v>
      </c>
      <c r="AG136" s="13" t="e">
        <f t="array" ref="AG136">IF(COUNTA($M$2:$M$121)&lt;ROW(M7),"",INDEX($AG$1:$AG$121,SMALL(IF($M$2:$M$121&lt;&gt;"",ROW($M$2:$M$121)),ROW(M7))))</f>
        <v>#NUM!</v>
      </c>
      <c r="AH136" s="13" t="e">
        <f t="array" ref="AH136">IF(COUNTA($M$2:$M$121)&lt;ROW(M7),"",INDEX($AH$1:$AH$121,SMALL(IF($M$2:$M$121&lt;&gt;"",ROW($M$2:$M$121)),ROW(M7))))</f>
        <v>#NUM!</v>
      </c>
      <c r="AI136" s="13" t="e">
        <f t="array" ref="AI136">IF(COUNTA($M$2:$M$121)&lt;ROW(M7),"",INDEX($AI$1:$AI$121,SMALL(IF($M$2:$M$121&lt;&gt;"",ROW($M$2:$M$121)),ROW(M7))))</f>
        <v>#NUM!</v>
      </c>
      <c r="AJ136" s="13" t="e">
        <f t="array" ref="AJ136">IF(COUNTA($M$2:$M$121)&lt;ROW(M7),"",INDEX($AJ$1:$AJ$121,SMALL(IF($M$2:$M$121&lt;&gt;"",ROW($M$2:$M$121)),ROW(M7))))</f>
        <v>#NUM!</v>
      </c>
      <c r="AK136" s="13" t="e">
        <f t="array" ref="AK136">IF(COUNTA($M$2:$M$121)&lt;ROW(M7),"",INDEX($AK$1:$AK$121,SMALL(IF($M$2:$M$121&lt;&gt;"",ROW($M$2:$M$121)),ROW(M7))))</f>
        <v>#NUM!</v>
      </c>
      <c r="AL136" s="13" t="e">
        <f t="array" ref="AL136">IF(COUNTA($M$2:$M$121)&lt;ROW(M7),"",INDEX($AL$1:$AL$121,SMALL(IF($M$2:$M$121&lt;&gt;"",ROW($M$2:$M$121)),ROW(M7))))</f>
        <v>#NUM!</v>
      </c>
      <c r="AM136" s="13" t="e">
        <f t="array" ref="AM136">IF(COUNTA($M$2:$M$121)&lt;ROW(M7),"",INDEX($AM$1:$AM$121,SMALL(IF($M$2:$M$121&lt;&gt;"",ROW($M$2:$M$121)),ROW(M7))))</f>
        <v>#NUM!</v>
      </c>
      <c r="AN136" s="13" t="e">
        <f t="array" ref="AN136">IF(COUNTA($M$2:$M$121)&lt;ROW(M7),"",INDEX($AN$1:$AN$121,SMALL(IF($M$2:$M$121&lt;&gt;"",ROW($M$2:$M$121)),ROW(M7))))</f>
        <v>#NUM!</v>
      </c>
      <c r="AO136" s="13" t="e">
        <f t="array" ref="AO136">IF(COUNTA($M$2:$M$121)&lt;ROW(M7),"",INDEX($AO$1:$AO$121,SMALL(IF($M$2:$M$121&lt;&gt;"",ROW($M$2:$M$121)),ROW(M7))))</f>
        <v>#NUM!</v>
      </c>
      <c r="AP136" s="13" t="e">
        <f t="array" ref="AP136">IF(COUNTA($M$2:$M$121)&lt;ROW(M7),"",INDEX($AP$1:$AP$121,SMALL(IF($M$2:$M$121&lt;&gt;"",ROW($M$2:$M$121)),ROW(M7))))</f>
        <v>#NUM!</v>
      </c>
      <c r="AQ136" s="13" t="e">
        <f t="array" ref="AQ136">IF(COUNTA($M$2:$M$121)&lt;ROW(M7),"",INDEX($AQ$1:$AQ$121,SMALL(IF($M$2:$M$121&lt;&gt;"",ROW($M$2:$M$121)),ROW(M7))))</f>
        <v>#NUM!</v>
      </c>
      <c r="AR136" s="13" t="e">
        <f t="array" ref="AR136">IF(COUNTA($M$2:$M$121)&lt;ROW(M7),"",INDEX($AR$1:$AR$121,SMALL(IF($M$2:$M$121&lt;&gt;"",ROW($M$2:$M$121)),ROW(M7))))</f>
        <v>#NUM!</v>
      </c>
      <c r="AS136" s="13" t="e">
        <f t="array" ref="AS136">IF(COUNTA($M$2:$M$121)&lt;ROW(N7),"",INDEX($AS$1:$AS$121,SMALL(IF($M$2:$M$121&lt;&gt;"",ROW($M$2:$M$121)),ROW(N7))))</f>
        <v>#NUM!</v>
      </c>
    </row>
    <row r="137" spans="11:45" ht="12.75" customHeight="1" x14ac:dyDescent="0.15">
      <c r="K137" s="13" t="e">
        <f t="array" ref="K137">IF(COUNTA($M$2:$M$121)&lt;ROW(M8),"",INDEX($K$1:$K$121,SMALL(IF($M$2:$M$121&lt;&gt;"",ROW($M$2:$M$121)),ROW(M8))))</f>
        <v>#NUM!</v>
      </c>
      <c r="L137" s="13" t="e">
        <f t="array" ref="L137">IF(COUNTA($M$2:$M$121)&lt;ROW(M8),"",INDEX($L$1:$L$121,SMALL(IF($M$2:$M$121&lt;&gt;"",ROW($M$2:$M$121)),ROW(M8))))</f>
        <v>#NUM!</v>
      </c>
      <c r="M137" s="13" t="e">
        <f t="array" ref="M137">IF(COUNTA($M$2:$M$121)&lt;ROW(M8),"",INDEX($M$1:$M$121,SMALL(IF($M$2:$M$121&lt;&gt;"",ROW($M$2:$M$121)),ROW(M8))))</f>
        <v>#NUM!</v>
      </c>
      <c r="R137" s="13" t="e">
        <f t="array" ref="R137">IF(COUNTA($M$2:$M$121)&lt;ROW(M8),"",INDEX($R$1:$R$121,SMALL(IF($M$2:$M$121&lt;&gt;"",ROW($M$2:$M$121)),ROW(M8))))</f>
        <v>#NUM!</v>
      </c>
      <c r="S137" s="13" t="e">
        <f t="array" ref="S137">IF(COUNTA($M$2:$M$121)&lt;ROW(N8),"",INDEX($S$1:$S$121,SMALL(IF($M$2:$M$121&lt;&gt;"",ROW($M$2:$M$121)),ROW(N8))))</f>
        <v>#NUM!</v>
      </c>
      <c r="T137" s="13" t="e">
        <f t="array" ref="T137">IF(COUNTA($M$2:$M$121)&lt;ROW(M8),"",INDEX($T$1:$T$121,SMALL(IF($M$2:$M$121&lt;&gt;"",ROW($M$2:$M$121)),ROW(M8))))</f>
        <v>#NUM!</v>
      </c>
      <c r="U137" s="13" t="e">
        <f t="array" ref="U137">IF(COUNTA($M$2:$M$121)&lt;ROW(M8),"",INDEX($U$1:$U$121,SMALL(IF($M$2:$M$121&lt;&gt;"",ROW($M$2:$M$121)),ROW(M8))))</f>
        <v>#NUM!</v>
      </c>
      <c r="V137" s="13" t="e">
        <f t="array" ref="V137">IF(COUNTA($M$2:$M$121)&lt;ROW(M8),"",INDEX($V$1:$V$121,SMALL(IF($M$2:$M$121&lt;&gt;"",ROW($M$2:$M$121)),ROW(M8))))</f>
        <v>#NUM!</v>
      </c>
      <c r="W137" s="13" t="e">
        <f t="array" ref="W137">IF(COUNTA($M$2:$M$121)&lt;ROW(M8),"",INDEX($W$1:$W$121,SMALL(IF($M$2:$M$121&lt;&gt;"",ROW($M$2:$M$121)),ROW(M8))))</f>
        <v>#NUM!</v>
      </c>
      <c r="X137" s="13" t="e">
        <f t="array" ref="X137">IF(COUNTA($M$2:$M$121)&lt;ROW(M8),"",INDEX($X$1:$X$121,SMALL(IF($M$2:$M$121&lt;&gt;"",ROW($M$2:$M$121)),ROW(M8))))</f>
        <v>#NUM!</v>
      </c>
      <c r="Y137" s="13" t="e">
        <f t="array" ref="Y137">IF(COUNTA($M$2:$M$121)&lt;ROW(M8),"",INDEX($Y$1:$Y$121,SMALL(IF($M$2:$M$121&lt;&gt;"",ROW($M$2:$M$121)),ROW(M8))))</f>
        <v>#NUM!</v>
      </c>
      <c r="Z137" s="13" t="e">
        <f t="array" ref="Z137">IF(COUNTA($M$2:$M$121)&lt;ROW(M8),"",INDEX($Z$1:$Z$121,SMALL(IF($M$2:$M$121&lt;&gt;"",ROW($M$2:$M$121)),ROW(M8))))</f>
        <v>#NUM!</v>
      </c>
      <c r="AA137" s="13" t="e">
        <f t="array" ref="AA137">IF(COUNTA($M$2:$M$121)&lt;ROW(M8),"",INDEX($AA$1:$AA$121,SMALL(IF($M$2:$M$121&lt;&gt;"",ROW($M$2:$M$121)),ROW(M8))))</f>
        <v>#NUM!</v>
      </c>
      <c r="AB137" s="13" t="e">
        <f t="array" ref="AB137">IF(COUNTA($M$2:$M$121)&lt;ROW(M8),"",INDEX($AB$1:$AB$121,SMALL(IF($M$2:$M$121&lt;&gt;"",ROW($M$2:$M$121)),ROW(M8))))</f>
        <v>#NUM!</v>
      </c>
      <c r="AC137" s="13" t="e">
        <f t="array" ref="AC137">IF(COUNTA($M$2:$M$121)&lt;ROW(M8),"",INDEX($AC$1:$AC$121,SMALL(IF($M$2:$M$121&lt;&gt;"",ROW($M$2:$M$121)),ROW(M8))))</f>
        <v>#NUM!</v>
      </c>
      <c r="AD137" s="13" t="e">
        <f t="array" ref="AD137">IF(COUNTA($M$2:$M$121)&lt;ROW(M8),"",INDEX($AD$1:$AD$121,SMALL(IF($M$2:$M$121&lt;&gt;"",ROW($M$2:$M$121)),ROW(M8))))</f>
        <v>#NUM!</v>
      </c>
      <c r="AE137" s="13" t="e">
        <f t="array" ref="AE137">IF(COUNTA($M$2:$M$121)&lt;ROW(M8),"",INDEX($AE$1:$AE$121,SMALL(IF($M$2:$M$121&lt;&gt;"",ROW($M$2:$M$121)),ROW(M8))))</f>
        <v>#NUM!</v>
      </c>
      <c r="AF137" s="13" t="e">
        <f t="array" ref="AF137">IF(COUNTA($M$2:$M$121)&lt;ROW(M8),"",INDEX($AF$1:$AF$121,SMALL(IF($M$2:$M$121&lt;&gt;"",ROW($M$2:$M$121)),ROW(M8))))</f>
        <v>#NUM!</v>
      </c>
      <c r="AG137" s="13" t="e">
        <f t="array" ref="AG137">IF(COUNTA($M$2:$M$121)&lt;ROW(M8),"",INDEX($AG$1:$AG$121,SMALL(IF($M$2:$M$121&lt;&gt;"",ROW($M$2:$M$121)),ROW(M8))))</f>
        <v>#NUM!</v>
      </c>
      <c r="AH137" s="13" t="e">
        <f t="array" ref="AH137">IF(COUNTA($M$2:$M$121)&lt;ROW(M8),"",INDEX($AH$1:$AH$121,SMALL(IF($M$2:$M$121&lt;&gt;"",ROW($M$2:$M$121)),ROW(M8))))</f>
        <v>#NUM!</v>
      </c>
      <c r="AI137" s="13" t="e">
        <f t="array" ref="AI137">IF(COUNTA($M$2:$M$121)&lt;ROW(M8),"",INDEX($AI$1:$AI$121,SMALL(IF($M$2:$M$121&lt;&gt;"",ROW($M$2:$M$121)),ROW(M8))))</f>
        <v>#NUM!</v>
      </c>
      <c r="AJ137" s="13" t="e">
        <f t="array" ref="AJ137">IF(COUNTA($M$2:$M$121)&lt;ROW(M8),"",INDEX($AJ$1:$AJ$121,SMALL(IF($M$2:$M$121&lt;&gt;"",ROW($M$2:$M$121)),ROW(M8))))</f>
        <v>#NUM!</v>
      </c>
      <c r="AK137" s="13" t="e">
        <f t="array" ref="AK137">IF(COUNTA($M$2:$M$121)&lt;ROW(M8),"",INDEX($AK$1:$AK$121,SMALL(IF($M$2:$M$121&lt;&gt;"",ROW($M$2:$M$121)),ROW(M8))))</f>
        <v>#NUM!</v>
      </c>
      <c r="AL137" s="13" t="e">
        <f t="array" ref="AL137">IF(COUNTA($M$2:$M$121)&lt;ROW(M8),"",INDEX($AL$1:$AL$121,SMALL(IF($M$2:$M$121&lt;&gt;"",ROW($M$2:$M$121)),ROW(M8))))</f>
        <v>#NUM!</v>
      </c>
      <c r="AM137" s="13" t="e">
        <f t="array" ref="AM137">IF(COUNTA($M$2:$M$121)&lt;ROW(M8),"",INDEX($AM$1:$AM$121,SMALL(IF($M$2:$M$121&lt;&gt;"",ROW($M$2:$M$121)),ROW(M8))))</f>
        <v>#NUM!</v>
      </c>
      <c r="AN137" s="13" t="e">
        <f t="array" ref="AN137">IF(COUNTA($M$2:$M$121)&lt;ROW(M8),"",INDEX($AN$1:$AN$121,SMALL(IF($M$2:$M$121&lt;&gt;"",ROW($M$2:$M$121)),ROW(M8))))</f>
        <v>#NUM!</v>
      </c>
      <c r="AO137" s="13" t="e">
        <f t="array" ref="AO137">IF(COUNTA($M$2:$M$121)&lt;ROW(M8),"",INDEX($AO$1:$AO$121,SMALL(IF($M$2:$M$121&lt;&gt;"",ROW($M$2:$M$121)),ROW(M8))))</f>
        <v>#NUM!</v>
      </c>
      <c r="AP137" s="13" t="e">
        <f t="array" ref="AP137">IF(COUNTA($M$2:$M$121)&lt;ROW(M8),"",INDEX($AP$1:$AP$121,SMALL(IF($M$2:$M$121&lt;&gt;"",ROW($M$2:$M$121)),ROW(M8))))</f>
        <v>#NUM!</v>
      </c>
      <c r="AQ137" s="13" t="e">
        <f t="array" ref="AQ137">IF(COUNTA($M$2:$M$121)&lt;ROW(M8),"",INDEX($AQ$1:$AQ$121,SMALL(IF($M$2:$M$121&lt;&gt;"",ROW($M$2:$M$121)),ROW(M8))))</f>
        <v>#NUM!</v>
      </c>
      <c r="AR137" s="13" t="e">
        <f t="array" ref="AR137">IF(COUNTA($M$2:$M$121)&lt;ROW(M8),"",INDEX($AR$1:$AR$121,SMALL(IF($M$2:$M$121&lt;&gt;"",ROW($M$2:$M$121)),ROW(M8))))</f>
        <v>#NUM!</v>
      </c>
      <c r="AS137" s="13" t="e">
        <f t="array" ref="AS137">IF(COUNTA($M$2:$M$121)&lt;ROW(N8),"",INDEX($AS$1:$AS$121,SMALL(IF($M$2:$M$121&lt;&gt;"",ROW($M$2:$M$121)),ROW(N8))))</f>
        <v>#NUM!</v>
      </c>
    </row>
    <row r="138" spans="11:45" ht="12.75" customHeight="1" x14ac:dyDescent="0.15">
      <c r="K138" s="13" t="e">
        <f t="array" ref="K138">IF(COUNTA($M$2:$M$121)&lt;ROW(M9),"",INDEX($K$1:$K$121,SMALL(IF($M$2:$M$121&lt;&gt;"",ROW($M$2:$M$121)),ROW(M9))))</f>
        <v>#NUM!</v>
      </c>
      <c r="L138" s="13" t="e">
        <f t="array" ref="L138">IF(COUNTA($M$2:$M$121)&lt;ROW(M9),"",INDEX($L$1:$L$121,SMALL(IF($M$2:$M$121&lt;&gt;"",ROW($M$2:$M$121)),ROW(M9))))</f>
        <v>#NUM!</v>
      </c>
      <c r="M138" s="13" t="e">
        <f t="array" ref="M138">IF(COUNTA($M$2:$M$121)&lt;ROW(M9),"",INDEX($M$1:$M$121,SMALL(IF($M$2:$M$121&lt;&gt;"",ROW($M$2:$M$121)),ROW(M9))))</f>
        <v>#NUM!</v>
      </c>
      <c r="R138" s="13" t="e">
        <f t="array" ref="R138">IF(COUNTA($M$2:$M$121)&lt;ROW(M9),"",INDEX($R$1:$R$121,SMALL(IF($M$2:$M$121&lt;&gt;"",ROW($M$2:$M$121)),ROW(M9))))</f>
        <v>#NUM!</v>
      </c>
      <c r="S138" s="13" t="e">
        <f t="array" ref="S138">IF(COUNTA($M$2:$M$121)&lt;ROW(N9),"",INDEX($S$1:$S$121,SMALL(IF($M$2:$M$121&lt;&gt;"",ROW($M$2:$M$121)),ROW(N9))))</f>
        <v>#NUM!</v>
      </c>
      <c r="T138" s="13" t="e">
        <f t="array" ref="T138">IF(COUNTA($M$2:$M$121)&lt;ROW(M9),"",INDEX($T$1:$T$121,SMALL(IF($M$2:$M$121&lt;&gt;"",ROW($M$2:$M$121)),ROW(M9))))</f>
        <v>#NUM!</v>
      </c>
      <c r="U138" s="13" t="e">
        <f t="array" ref="U138">IF(COUNTA($M$2:$M$121)&lt;ROW(M9),"",INDEX($U$1:$U$121,SMALL(IF($M$2:$M$121&lt;&gt;"",ROW($M$2:$M$121)),ROW(M9))))</f>
        <v>#NUM!</v>
      </c>
      <c r="V138" s="13" t="e">
        <f t="array" ref="V138">IF(COUNTA($M$2:$M$121)&lt;ROW(M9),"",INDEX($V$1:$V$121,SMALL(IF($M$2:$M$121&lt;&gt;"",ROW($M$2:$M$121)),ROW(M9))))</f>
        <v>#NUM!</v>
      </c>
      <c r="W138" s="13" t="e">
        <f t="array" ref="W138">IF(COUNTA($M$2:$M$121)&lt;ROW(M9),"",INDEX($W$1:$W$121,SMALL(IF($M$2:$M$121&lt;&gt;"",ROW($M$2:$M$121)),ROW(M9))))</f>
        <v>#NUM!</v>
      </c>
      <c r="X138" s="13" t="e">
        <f t="array" ref="X138">IF(COUNTA($M$2:$M$121)&lt;ROW(M9),"",INDEX($X$1:$X$121,SMALL(IF($M$2:$M$121&lt;&gt;"",ROW($M$2:$M$121)),ROW(M9))))</f>
        <v>#NUM!</v>
      </c>
      <c r="Y138" s="13" t="e">
        <f t="array" ref="Y138">IF(COUNTA($M$2:$M$121)&lt;ROW(M9),"",INDEX($Y$1:$Y$121,SMALL(IF($M$2:$M$121&lt;&gt;"",ROW($M$2:$M$121)),ROW(M9))))</f>
        <v>#NUM!</v>
      </c>
      <c r="Z138" s="13" t="e">
        <f t="array" ref="Z138">IF(COUNTA($M$2:$M$121)&lt;ROW(M9),"",INDEX($Z$1:$Z$121,SMALL(IF($M$2:$M$121&lt;&gt;"",ROW($M$2:$M$121)),ROW(M9))))</f>
        <v>#NUM!</v>
      </c>
      <c r="AA138" s="13" t="e">
        <f t="array" ref="AA138">IF(COUNTA($M$2:$M$121)&lt;ROW(M9),"",INDEX($AA$1:$AA$121,SMALL(IF($M$2:$M$121&lt;&gt;"",ROW($M$2:$M$121)),ROW(M9))))</f>
        <v>#NUM!</v>
      </c>
      <c r="AB138" s="13" t="e">
        <f t="array" ref="AB138">IF(COUNTA($M$2:$M$121)&lt;ROW(M9),"",INDEX($AB$1:$AB$121,SMALL(IF($M$2:$M$121&lt;&gt;"",ROW($M$2:$M$121)),ROW(M9))))</f>
        <v>#NUM!</v>
      </c>
      <c r="AC138" s="13" t="e">
        <f t="array" ref="AC138">IF(COUNTA($M$2:$M$121)&lt;ROW(M9),"",INDEX($AC$1:$AC$121,SMALL(IF($M$2:$M$121&lt;&gt;"",ROW($M$2:$M$121)),ROW(M9))))</f>
        <v>#NUM!</v>
      </c>
      <c r="AD138" s="13" t="e">
        <f t="array" ref="AD138">IF(COUNTA($M$2:$M$121)&lt;ROW(M9),"",INDEX($AD$1:$AD$121,SMALL(IF($M$2:$M$121&lt;&gt;"",ROW($M$2:$M$121)),ROW(M9))))</f>
        <v>#NUM!</v>
      </c>
      <c r="AE138" s="13" t="e">
        <f t="array" ref="AE138">IF(COUNTA($M$2:$M$121)&lt;ROW(M9),"",INDEX($AE$1:$AE$121,SMALL(IF($M$2:$M$121&lt;&gt;"",ROW($M$2:$M$121)),ROW(M9))))</f>
        <v>#NUM!</v>
      </c>
      <c r="AF138" s="13" t="e">
        <f t="array" ref="AF138">IF(COUNTA($M$2:$M$121)&lt;ROW(M9),"",INDEX($AF$1:$AF$121,SMALL(IF($M$2:$M$121&lt;&gt;"",ROW($M$2:$M$121)),ROW(M9))))</f>
        <v>#NUM!</v>
      </c>
      <c r="AG138" s="13" t="e">
        <f t="array" ref="AG138">IF(COUNTA($M$2:$M$121)&lt;ROW(M9),"",INDEX($AG$1:$AG$121,SMALL(IF($M$2:$M$121&lt;&gt;"",ROW($M$2:$M$121)),ROW(M9))))</f>
        <v>#NUM!</v>
      </c>
      <c r="AH138" s="13" t="e">
        <f t="array" ref="AH138">IF(COUNTA($M$2:$M$121)&lt;ROW(M9),"",INDEX($AH$1:$AH$121,SMALL(IF($M$2:$M$121&lt;&gt;"",ROW($M$2:$M$121)),ROW(M9))))</f>
        <v>#NUM!</v>
      </c>
      <c r="AI138" s="13" t="e">
        <f t="array" ref="AI138">IF(COUNTA($M$2:$M$121)&lt;ROW(M9),"",INDEX($AI$1:$AI$121,SMALL(IF($M$2:$M$121&lt;&gt;"",ROW($M$2:$M$121)),ROW(M9))))</f>
        <v>#NUM!</v>
      </c>
      <c r="AJ138" s="13" t="e">
        <f t="array" ref="AJ138">IF(COUNTA($M$2:$M$121)&lt;ROW(M9),"",INDEX($AJ$1:$AJ$121,SMALL(IF($M$2:$M$121&lt;&gt;"",ROW($M$2:$M$121)),ROW(M9))))</f>
        <v>#NUM!</v>
      </c>
      <c r="AK138" s="13" t="e">
        <f t="array" ref="AK138">IF(COUNTA($M$2:$M$121)&lt;ROW(M9),"",INDEX($AK$1:$AK$121,SMALL(IF($M$2:$M$121&lt;&gt;"",ROW($M$2:$M$121)),ROW(M9))))</f>
        <v>#NUM!</v>
      </c>
      <c r="AL138" s="13" t="e">
        <f t="array" ref="AL138">IF(COUNTA($M$2:$M$121)&lt;ROW(M9),"",INDEX($AL$1:$AL$121,SMALL(IF($M$2:$M$121&lt;&gt;"",ROW($M$2:$M$121)),ROW(M9))))</f>
        <v>#NUM!</v>
      </c>
      <c r="AM138" s="13" t="e">
        <f t="array" ref="AM138">IF(COUNTA($M$2:$M$121)&lt;ROW(M9),"",INDEX($AM$1:$AM$121,SMALL(IF($M$2:$M$121&lt;&gt;"",ROW($M$2:$M$121)),ROW(M9))))</f>
        <v>#NUM!</v>
      </c>
      <c r="AN138" s="13" t="e">
        <f t="array" ref="AN138">IF(COUNTA($M$2:$M$121)&lt;ROW(M9),"",INDEX($AN$1:$AN$121,SMALL(IF($M$2:$M$121&lt;&gt;"",ROW($M$2:$M$121)),ROW(M9))))</f>
        <v>#NUM!</v>
      </c>
      <c r="AO138" s="13" t="e">
        <f t="array" ref="AO138">IF(COUNTA($M$2:$M$121)&lt;ROW(M9),"",INDEX($AO$1:$AO$121,SMALL(IF($M$2:$M$121&lt;&gt;"",ROW($M$2:$M$121)),ROW(M9))))</f>
        <v>#NUM!</v>
      </c>
      <c r="AP138" s="13" t="e">
        <f t="array" ref="AP138">IF(COUNTA($M$2:$M$121)&lt;ROW(M9),"",INDEX($AP$1:$AP$121,SMALL(IF($M$2:$M$121&lt;&gt;"",ROW($M$2:$M$121)),ROW(M9))))</f>
        <v>#NUM!</v>
      </c>
      <c r="AQ138" s="13" t="e">
        <f t="array" ref="AQ138">IF(COUNTA($M$2:$M$121)&lt;ROW(M9),"",INDEX($AQ$1:$AQ$121,SMALL(IF($M$2:$M$121&lt;&gt;"",ROW($M$2:$M$121)),ROW(M9))))</f>
        <v>#NUM!</v>
      </c>
      <c r="AR138" s="13" t="e">
        <f t="array" ref="AR138">IF(COUNTA($M$2:$M$121)&lt;ROW(M9),"",INDEX($AR$1:$AR$121,SMALL(IF($M$2:$M$121&lt;&gt;"",ROW($M$2:$M$121)),ROW(M9))))</f>
        <v>#NUM!</v>
      </c>
      <c r="AS138" s="13" t="e">
        <f t="array" ref="AS138">IF(COUNTA($M$2:$M$121)&lt;ROW(N9),"",INDEX($AS$1:$AS$121,SMALL(IF($M$2:$M$121&lt;&gt;"",ROW($M$2:$M$121)),ROW(N9))))</f>
        <v>#NUM!</v>
      </c>
    </row>
    <row r="139" spans="11:45" ht="12.75" customHeight="1" x14ac:dyDescent="0.15">
      <c r="K139" s="13" t="e">
        <f t="array" ref="K139">IF(COUNTA($M$2:$M$121)&lt;ROW(M10),"",INDEX($K$1:$K$121,SMALL(IF($M$2:$M$121&lt;&gt;"",ROW($M$2:$M$121)),ROW(M10))))</f>
        <v>#NUM!</v>
      </c>
      <c r="L139" s="13" t="e">
        <f t="array" ref="L139">IF(COUNTA($M$2:$M$121)&lt;ROW(M10),"",INDEX($L$1:$L$121,SMALL(IF($M$2:$M$121&lt;&gt;"",ROW($M$2:$M$121)),ROW(M10))))</f>
        <v>#NUM!</v>
      </c>
      <c r="M139" s="13" t="e">
        <f t="array" ref="M139">IF(COUNTA($M$2:$M$121)&lt;ROW(M10),"",INDEX($M$1:$M$121,SMALL(IF($M$2:$M$121&lt;&gt;"",ROW($M$2:$M$121)),ROW(M10))))</f>
        <v>#NUM!</v>
      </c>
      <c r="R139" s="13" t="e">
        <f t="array" ref="R139">IF(COUNTA($M$2:$M$121)&lt;ROW(M10),"",INDEX($R$1:$R$121,SMALL(IF($M$2:$M$121&lt;&gt;"",ROW($M$2:$M$121)),ROW(M10))))</f>
        <v>#NUM!</v>
      </c>
      <c r="S139" s="13" t="e">
        <f t="array" ref="S139">IF(COUNTA($M$2:$M$121)&lt;ROW(N10),"",INDEX($S$1:$S$121,SMALL(IF($M$2:$M$121&lt;&gt;"",ROW($M$2:$M$121)),ROW(N10))))</f>
        <v>#NUM!</v>
      </c>
      <c r="T139" s="13" t="e">
        <f t="array" ref="T139">IF(COUNTA($M$2:$M$121)&lt;ROW(M10),"",INDEX($T$1:$T$121,SMALL(IF($M$2:$M$121&lt;&gt;"",ROW($M$2:$M$121)),ROW(M10))))</f>
        <v>#NUM!</v>
      </c>
      <c r="U139" s="13" t="e">
        <f t="array" ref="U139">IF(COUNTA($M$2:$M$121)&lt;ROW(M10),"",INDEX($U$1:$U$121,SMALL(IF($M$2:$M$121&lt;&gt;"",ROW($M$2:$M$121)),ROW(M10))))</f>
        <v>#NUM!</v>
      </c>
      <c r="V139" s="13" t="e">
        <f t="array" ref="V139">IF(COUNTA($M$2:$M$121)&lt;ROW(M10),"",INDEX($V$1:$V$121,SMALL(IF($M$2:$M$121&lt;&gt;"",ROW($M$2:$M$121)),ROW(M10))))</f>
        <v>#NUM!</v>
      </c>
      <c r="W139" s="13" t="e">
        <f t="array" ref="W139">IF(COUNTA($M$2:$M$121)&lt;ROW(M10),"",INDEX($W$1:$W$121,SMALL(IF($M$2:$M$121&lt;&gt;"",ROW($M$2:$M$121)),ROW(M10))))</f>
        <v>#NUM!</v>
      </c>
      <c r="X139" s="13" t="e">
        <f t="array" ref="X139">IF(COUNTA($M$2:$M$121)&lt;ROW(M10),"",INDEX($X$1:$X$121,SMALL(IF($M$2:$M$121&lt;&gt;"",ROW($M$2:$M$121)),ROW(M10))))</f>
        <v>#NUM!</v>
      </c>
      <c r="Y139" s="13" t="e">
        <f t="array" ref="Y139">IF(COUNTA($M$2:$M$121)&lt;ROW(M10),"",INDEX($Y$1:$Y$121,SMALL(IF($M$2:$M$121&lt;&gt;"",ROW($M$2:$M$121)),ROW(M10))))</f>
        <v>#NUM!</v>
      </c>
      <c r="Z139" s="13" t="e">
        <f t="array" ref="Z139">IF(COUNTA($M$2:$M$121)&lt;ROW(M10),"",INDEX($Z$1:$Z$121,SMALL(IF($M$2:$M$121&lt;&gt;"",ROW($M$2:$M$121)),ROW(M10))))</f>
        <v>#NUM!</v>
      </c>
      <c r="AA139" s="13" t="e">
        <f t="array" ref="AA139">IF(COUNTA($M$2:$M$121)&lt;ROW(M10),"",INDEX($AA$1:$AA$121,SMALL(IF($M$2:$M$121&lt;&gt;"",ROW($M$2:$M$121)),ROW(M10))))</f>
        <v>#NUM!</v>
      </c>
      <c r="AB139" s="13" t="e">
        <f t="array" ref="AB139">IF(COUNTA($M$2:$M$121)&lt;ROW(M10),"",INDEX($AB$1:$AB$121,SMALL(IF($M$2:$M$121&lt;&gt;"",ROW($M$2:$M$121)),ROW(M10))))</f>
        <v>#NUM!</v>
      </c>
      <c r="AC139" s="13" t="e">
        <f t="array" ref="AC139">IF(COUNTA($M$2:$M$121)&lt;ROW(M10),"",INDEX($AC$1:$AC$121,SMALL(IF($M$2:$M$121&lt;&gt;"",ROW($M$2:$M$121)),ROW(M10))))</f>
        <v>#NUM!</v>
      </c>
      <c r="AD139" s="13" t="e">
        <f t="array" ref="AD139">IF(COUNTA($M$2:$M$121)&lt;ROW(M10),"",INDEX($AD$1:$AD$121,SMALL(IF($M$2:$M$121&lt;&gt;"",ROW($M$2:$M$121)),ROW(M10))))</f>
        <v>#NUM!</v>
      </c>
      <c r="AE139" s="13" t="e">
        <f t="array" ref="AE139">IF(COUNTA($M$2:$M$121)&lt;ROW(M10),"",INDEX($AE$1:$AE$121,SMALL(IF($M$2:$M$121&lt;&gt;"",ROW($M$2:$M$121)),ROW(M10))))</f>
        <v>#NUM!</v>
      </c>
      <c r="AF139" s="13" t="e">
        <f t="array" ref="AF139">IF(COUNTA($M$2:$M$121)&lt;ROW(M10),"",INDEX($AF$1:$AF$121,SMALL(IF($M$2:$M$121&lt;&gt;"",ROW($M$2:$M$121)),ROW(M10))))</f>
        <v>#NUM!</v>
      </c>
      <c r="AG139" s="13" t="e">
        <f t="array" ref="AG139">IF(COUNTA($M$2:$M$121)&lt;ROW(M10),"",INDEX($AG$1:$AG$121,SMALL(IF($M$2:$M$121&lt;&gt;"",ROW($M$2:$M$121)),ROW(M10))))</f>
        <v>#NUM!</v>
      </c>
      <c r="AH139" s="13" t="e">
        <f t="array" ref="AH139">IF(COUNTA($M$2:$M$121)&lt;ROW(M10),"",INDEX($AH$1:$AH$121,SMALL(IF($M$2:$M$121&lt;&gt;"",ROW($M$2:$M$121)),ROW(M10))))</f>
        <v>#NUM!</v>
      </c>
      <c r="AI139" s="13" t="e">
        <f t="array" ref="AI139">IF(COUNTA($M$2:$M$121)&lt;ROW(M10),"",INDEX($AI$1:$AI$121,SMALL(IF($M$2:$M$121&lt;&gt;"",ROW($M$2:$M$121)),ROW(M10))))</f>
        <v>#NUM!</v>
      </c>
      <c r="AJ139" s="13" t="e">
        <f t="array" ref="AJ139">IF(COUNTA($M$2:$M$121)&lt;ROW(M10),"",INDEX($AJ$1:$AJ$121,SMALL(IF($M$2:$M$121&lt;&gt;"",ROW($M$2:$M$121)),ROW(M10))))</f>
        <v>#NUM!</v>
      </c>
      <c r="AK139" s="13" t="e">
        <f t="array" ref="AK139">IF(COUNTA($M$2:$M$121)&lt;ROW(M10),"",INDEX($AK$1:$AK$121,SMALL(IF($M$2:$M$121&lt;&gt;"",ROW($M$2:$M$121)),ROW(M10))))</f>
        <v>#NUM!</v>
      </c>
      <c r="AL139" s="13" t="e">
        <f t="array" ref="AL139">IF(COUNTA($M$2:$M$121)&lt;ROW(M10),"",INDEX($AL$1:$AL$121,SMALL(IF($M$2:$M$121&lt;&gt;"",ROW($M$2:$M$121)),ROW(M10))))</f>
        <v>#NUM!</v>
      </c>
      <c r="AM139" s="13" t="e">
        <f t="array" ref="AM139">IF(COUNTA($M$2:$M$121)&lt;ROW(M10),"",INDEX($AM$1:$AM$121,SMALL(IF($M$2:$M$121&lt;&gt;"",ROW($M$2:$M$121)),ROW(M10))))</f>
        <v>#NUM!</v>
      </c>
      <c r="AN139" s="13" t="e">
        <f t="array" ref="AN139">IF(COUNTA($M$2:$M$121)&lt;ROW(M10),"",INDEX($AN$1:$AN$121,SMALL(IF($M$2:$M$121&lt;&gt;"",ROW($M$2:$M$121)),ROW(M10))))</f>
        <v>#NUM!</v>
      </c>
      <c r="AO139" s="13" t="e">
        <f t="array" ref="AO139">IF(COUNTA($M$2:$M$121)&lt;ROW(M10),"",INDEX($AO$1:$AO$121,SMALL(IF($M$2:$M$121&lt;&gt;"",ROW($M$2:$M$121)),ROW(M10))))</f>
        <v>#NUM!</v>
      </c>
      <c r="AP139" s="13" t="e">
        <f t="array" ref="AP139">IF(COUNTA($M$2:$M$121)&lt;ROW(M10),"",INDEX($AP$1:$AP$121,SMALL(IF($M$2:$M$121&lt;&gt;"",ROW($M$2:$M$121)),ROW(M10))))</f>
        <v>#NUM!</v>
      </c>
      <c r="AQ139" s="13" t="e">
        <f t="array" ref="AQ139">IF(COUNTA($M$2:$M$121)&lt;ROW(M10),"",INDEX($AQ$1:$AQ$121,SMALL(IF($M$2:$M$121&lt;&gt;"",ROW($M$2:$M$121)),ROW(M10))))</f>
        <v>#NUM!</v>
      </c>
      <c r="AR139" s="13" t="e">
        <f t="array" ref="AR139">IF(COUNTA($M$2:$M$121)&lt;ROW(M10),"",INDEX($AR$1:$AR$121,SMALL(IF($M$2:$M$121&lt;&gt;"",ROW($M$2:$M$121)),ROW(M10))))</f>
        <v>#NUM!</v>
      </c>
      <c r="AS139" s="13" t="e">
        <f t="array" ref="AS139">IF(COUNTA($M$2:$M$121)&lt;ROW(N10),"",INDEX($AS$1:$AS$121,SMALL(IF($M$2:$M$121&lt;&gt;"",ROW($M$2:$M$121)),ROW(N10))))</f>
        <v>#NUM!</v>
      </c>
    </row>
    <row r="140" spans="11:45" ht="12.75" customHeight="1" x14ac:dyDescent="0.15">
      <c r="K140" s="13" t="e">
        <f t="array" ref="K140">IF(COUNTA($M$2:$M$121)&lt;ROW(M11),"",INDEX($K$1:$K$121,SMALL(IF($M$2:$M$121&lt;&gt;"",ROW($M$2:$M$121)),ROW(M11))))</f>
        <v>#NUM!</v>
      </c>
      <c r="L140" s="13" t="e">
        <f t="array" ref="L140">IF(COUNTA($M$2:$M$121)&lt;ROW(M11),"",INDEX($L$1:$L$121,SMALL(IF($M$2:$M$121&lt;&gt;"",ROW($M$2:$M$121)),ROW(M11))))</f>
        <v>#NUM!</v>
      </c>
      <c r="M140" s="13" t="e">
        <f t="array" ref="M140">IF(COUNTA($M$2:$M$121)&lt;ROW(M11),"",INDEX($M$1:$M$121,SMALL(IF($M$2:$M$121&lt;&gt;"",ROW($M$2:$M$121)),ROW(M11))))</f>
        <v>#NUM!</v>
      </c>
      <c r="R140" s="13" t="e">
        <f t="array" ref="R140">IF(COUNTA($M$2:$M$121)&lt;ROW(M11),"",INDEX($R$1:$R$121,SMALL(IF($M$2:$M$121&lt;&gt;"",ROW($M$2:$M$121)),ROW(M11))))</f>
        <v>#NUM!</v>
      </c>
      <c r="S140" s="13" t="e">
        <f t="array" ref="S140">IF(COUNTA($M$2:$M$121)&lt;ROW(N11),"",INDEX($S$1:$S$121,SMALL(IF($M$2:$M$121&lt;&gt;"",ROW($M$2:$M$121)),ROW(N11))))</f>
        <v>#NUM!</v>
      </c>
      <c r="T140" s="13" t="e">
        <f t="array" ref="T140">IF(COUNTA($M$2:$M$121)&lt;ROW(M11),"",INDEX($T$1:$T$121,SMALL(IF($M$2:$M$121&lt;&gt;"",ROW($M$2:$M$121)),ROW(M11))))</f>
        <v>#NUM!</v>
      </c>
      <c r="U140" s="13" t="e">
        <f t="array" ref="U140">IF(COUNTA($M$2:$M$121)&lt;ROW(M11),"",INDEX($U$1:$U$121,SMALL(IF($M$2:$M$121&lt;&gt;"",ROW($M$2:$M$121)),ROW(M11))))</f>
        <v>#NUM!</v>
      </c>
      <c r="V140" s="13" t="e">
        <f t="array" ref="V140">IF(COUNTA($M$2:$M$121)&lt;ROW(M11),"",INDEX($V$1:$V$121,SMALL(IF($M$2:$M$121&lt;&gt;"",ROW($M$2:$M$121)),ROW(M11))))</f>
        <v>#NUM!</v>
      </c>
      <c r="W140" s="13" t="e">
        <f t="array" ref="W140">IF(COUNTA($M$2:$M$121)&lt;ROW(M11),"",INDEX($W$1:$W$121,SMALL(IF($M$2:$M$121&lt;&gt;"",ROW($M$2:$M$121)),ROW(M11))))</f>
        <v>#NUM!</v>
      </c>
      <c r="X140" s="13" t="e">
        <f t="array" ref="X140">IF(COUNTA($M$2:$M$121)&lt;ROW(M11),"",INDEX($X$1:$X$121,SMALL(IF($M$2:$M$121&lt;&gt;"",ROW($M$2:$M$121)),ROW(M11))))</f>
        <v>#NUM!</v>
      </c>
      <c r="Y140" s="13" t="e">
        <f t="array" ref="Y140">IF(COUNTA($M$2:$M$121)&lt;ROW(M11),"",INDEX($Y$1:$Y$121,SMALL(IF($M$2:$M$121&lt;&gt;"",ROW($M$2:$M$121)),ROW(M11))))</f>
        <v>#NUM!</v>
      </c>
      <c r="Z140" s="13" t="e">
        <f t="array" ref="Z140">IF(COUNTA($M$2:$M$121)&lt;ROW(M11),"",INDEX($Z$1:$Z$121,SMALL(IF($M$2:$M$121&lt;&gt;"",ROW($M$2:$M$121)),ROW(M11))))</f>
        <v>#NUM!</v>
      </c>
      <c r="AA140" s="13" t="e">
        <f t="array" ref="AA140">IF(COUNTA($M$2:$M$121)&lt;ROW(M11),"",INDEX($AA$1:$AA$121,SMALL(IF($M$2:$M$121&lt;&gt;"",ROW($M$2:$M$121)),ROW(M11))))</f>
        <v>#NUM!</v>
      </c>
      <c r="AB140" s="13" t="e">
        <f t="array" ref="AB140">IF(COUNTA($M$2:$M$121)&lt;ROW(M11),"",INDEX($AB$1:$AB$121,SMALL(IF($M$2:$M$121&lt;&gt;"",ROW($M$2:$M$121)),ROW(M11))))</f>
        <v>#NUM!</v>
      </c>
      <c r="AC140" s="13" t="e">
        <f t="array" ref="AC140">IF(COUNTA($M$2:$M$121)&lt;ROW(M11),"",INDEX($AC$1:$AC$121,SMALL(IF($M$2:$M$121&lt;&gt;"",ROW($M$2:$M$121)),ROW(M11))))</f>
        <v>#NUM!</v>
      </c>
      <c r="AD140" s="13" t="e">
        <f t="array" ref="AD140">IF(COUNTA($M$2:$M$121)&lt;ROW(M11),"",INDEX($AD$1:$AD$121,SMALL(IF($M$2:$M$121&lt;&gt;"",ROW($M$2:$M$121)),ROW(M11))))</f>
        <v>#NUM!</v>
      </c>
      <c r="AE140" s="13" t="e">
        <f t="array" ref="AE140">IF(COUNTA($M$2:$M$121)&lt;ROW(M11),"",INDEX($AE$1:$AE$121,SMALL(IF($M$2:$M$121&lt;&gt;"",ROW($M$2:$M$121)),ROW(M11))))</f>
        <v>#NUM!</v>
      </c>
      <c r="AF140" s="13" t="e">
        <f t="array" ref="AF140">IF(COUNTA($M$2:$M$121)&lt;ROW(M11),"",INDEX($AF$1:$AF$121,SMALL(IF($M$2:$M$121&lt;&gt;"",ROW($M$2:$M$121)),ROW(M11))))</f>
        <v>#NUM!</v>
      </c>
      <c r="AG140" s="13" t="e">
        <f t="array" ref="AG140">IF(COUNTA($M$2:$M$121)&lt;ROW(M11),"",INDEX($AG$1:$AG$121,SMALL(IF($M$2:$M$121&lt;&gt;"",ROW($M$2:$M$121)),ROW(M11))))</f>
        <v>#NUM!</v>
      </c>
      <c r="AH140" s="13" t="e">
        <f t="array" ref="AH140">IF(COUNTA($M$2:$M$121)&lt;ROW(M11),"",INDEX($AH$1:$AH$121,SMALL(IF($M$2:$M$121&lt;&gt;"",ROW($M$2:$M$121)),ROW(M11))))</f>
        <v>#NUM!</v>
      </c>
      <c r="AI140" s="13" t="e">
        <f t="array" ref="AI140">IF(COUNTA($M$2:$M$121)&lt;ROW(M11),"",INDEX($AI$1:$AI$121,SMALL(IF($M$2:$M$121&lt;&gt;"",ROW($M$2:$M$121)),ROW(M11))))</f>
        <v>#NUM!</v>
      </c>
      <c r="AJ140" s="13" t="e">
        <f t="array" ref="AJ140">IF(COUNTA($M$2:$M$121)&lt;ROW(M11),"",INDEX($AJ$1:$AJ$121,SMALL(IF($M$2:$M$121&lt;&gt;"",ROW($M$2:$M$121)),ROW(M11))))</f>
        <v>#NUM!</v>
      </c>
      <c r="AK140" s="13" t="e">
        <f t="array" ref="AK140">IF(COUNTA($M$2:$M$121)&lt;ROW(M11),"",INDEX($AK$1:$AK$121,SMALL(IF($M$2:$M$121&lt;&gt;"",ROW($M$2:$M$121)),ROW(M11))))</f>
        <v>#NUM!</v>
      </c>
      <c r="AL140" s="13" t="e">
        <f t="array" ref="AL140">IF(COUNTA($M$2:$M$121)&lt;ROW(M11),"",INDEX($AL$1:$AL$121,SMALL(IF($M$2:$M$121&lt;&gt;"",ROW($M$2:$M$121)),ROW(M11))))</f>
        <v>#NUM!</v>
      </c>
      <c r="AM140" s="13" t="e">
        <f t="array" ref="AM140">IF(COUNTA($M$2:$M$121)&lt;ROW(M11),"",INDEX($AM$1:$AM$121,SMALL(IF($M$2:$M$121&lt;&gt;"",ROW($M$2:$M$121)),ROW(M11))))</f>
        <v>#NUM!</v>
      </c>
      <c r="AN140" s="13" t="e">
        <f t="array" ref="AN140">IF(COUNTA($M$2:$M$121)&lt;ROW(M11),"",INDEX($AN$1:$AN$121,SMALL(IF($M$2:$M$121&lt;&gt;"",ROW($M$2:$M$121)),ROW(M11))))</f>
        <v>#NUM!</v>
      </c>
      <c r="AO140" s="13" t="e">
        <f t="array" ref="AO140">IF(COUNTA($M$2:$M$121)&lt;ROW(M11),"",INDEX($AO$1:$AO$121,SMALL(IF($M$2:$M$121&lt;&gt;"",ROW($M$2:$M$121)),ROW(M11))))</f>
        <v>#NUM!</v>
      </c>
      <c r="AP140" s="13" t="e">
        <f t="array" ref="AP140">IF(COUNTA($M$2:$M$121)&lt;ROW(M11),"",INDEX($AP$1:$AP$121,SMALL(IF($M$2:$M$121&lt;&gt;"",ROW($M$2:$M$121)),ROW(M11))))</f>
        <v>#NUM!</v>
      </c>
      <c r="AQ140" s="13" t="e">
        <f t="array" ref="AQ140">IF(COUNTA($M$2:$M$121)&lt;ROW(M11),"",INDEX($AQ$1:$AQ$121,SMALL(IF($M$2:$M$121&lt;&gt;"",ROW($M$2:$M$121)),ROW(M11))))</f>
        <v>#NUM!</v>
      </c>
      <c r="AR140" s="13" t="e">
        <f t="array" ref="AR140">IF(COUNTA($M$2:$M$121)&lt;ROW(M11),"",INDEX($AR$1:$AR$121,SMALL(IF($M$2:$M$121&lt;&gt;"",ROW($M$2:$M$121)),ROW(M11))))</f>
        <v>#NUM!</v>
      </c>
      <c r="AS140" s="13" t="e">
        <f t="array" ref="AS140">IF(COUNTA($M$2:$M$121)&lt;ROW(N11),"",INDEX($AS$1:$AS$121,SMALL(IF($M$2:$M$121&lt;&gt;"",ROW($M$2:$M$121)),ROW(N11))))</f>
        <v>#NUM!</v>
      </c>
    </row>
    <row r="141" spans="11:45" ht="12.75" customHeight="1" x14ac:dyDescent="0.15">
      <c r="K141" s="13" t="e">
        <f t="array" ref="K141">IF(COUNTA($M$2:$M$121)&lt;ROW(M12),"",INDEX($K$1:$K$121,SMALL(IF($M$2:$M$121&lt;&gt;"",ROW($M$2:$M$121)),ROW(M12))))</f>
        <v>#NUM!</v>
      </c>
      <c r="L141" s="13" t="e">
        <f t="array" ref="L141">IF(COUNTA($M$2:$M$121)&lt;ROW(M12),"",INDEX($L$1:$L$121,SMALL(IF($M$2:$M$121&lt;&gt;"",ROW($M$2:$M$121)),ROW(M12))))</f>
        <v>#NUM!</v>
      </c>
      <c r="M141" s="13" t="e">
        <f t="array" ref="M141">IF(COUNTA($M$2:$M$121)&lt;ROW(M12),"",INDEX($M$1:$M$121,SMALL(IF($M$2:$M$121&lt;&gt;"",ROW($M$2:$M$121)),ROW(M12))))</f>
        <v>#NUM!</v>
      </c>
      <c r="R141" s="13" t="e">
        <f t="array" ref="R141">IF(COUNTA($M$2:$M$121)&lt;ROW(M12),"",INDEX($R$1:$R$121,SMALL(IF($M$2:$M$121&lt;&gt;"",ROW($M$2:$M$121)),ROW(M12))))</f>
        <v>#NUM!</v>
      </c>
      <c r="S141" s="13" t="e">
        <f t="array" ref="S141">IF(COUNTA($M$2:$M$121)&lt;ROW(N12),"",INDEX($S$1:$S$121,SMALL(IF($M$2:$M$121&lt;&gt;"",ROW($M$2:$M$121)),ROW(N12))))</f>
        <v>#NUM!</v>
      </c>
      <c r="T141" s="13" t="e">
        <f t="array" ref="T141">IF(COUNTA($M$2:$M$121)&lt;ROW(M12),"",INDEX($T$1:$T$121,SMALL(IF($M$2:$M$121&lt;&gt;"",ROW($M$2:$M$121)),ROW(M12))))</f>
        <v>#NUM!</v>
      </c>
      <c r="U141" s="13" t="e">
        <f t="array" ref="U141">IF(COUNTA($M$2:$M$121)&lt;ROW(M12),"",INDEX($U$1:$U$121,SMALL(IF($M$2:$M$121&lt;&gt;"",ROW($M$2:$M$121)),ROW(M12))))</f>
        <v>#NUM!</v>
      </c>
      <c r="V141" s="13" t="e">
        <f t="array" ref="V141">IF(COUNTA($M$2:$M$121)&lt;ROW(M12),"",INDEX($V$1:$V$121,SMALL(IF($M$2:$M$121&lt;&gt;"",ROW($M$2:$M$121)),ROW(M12))))</f>
        <v>#NUM!</v>
      </c>
      <c r="W141" s="13" t="e">
        <f t="array" ref="W141">IF(COUNTA($M$2:$M$121)&lt;ROW(M12),"",INDEX($W$1:$W$121,SMALL(IF($M$2:$M$121&lt;&gt;"",ROW($M$2:$M$121)),ROW(M12))))</f>
        <v>#NUM!</v>
      </c>
      <c r="X141" s="13" t="e">
        <f t="array" ref="X141">IF(COUNTA($M$2:$M$121)&lt;ROW(M12),"",INDEX($X$1:$X$121,SMALL(IF($M$2:$M$121&lt;&gt;"",ROW($M$2:$M$121)),ROW(M12))))</f>
        <v>#NUM!</v>
      </c>
      <c r="Y141" s="13" t="e">
        <f t="array" ref="Y141">IF(COUNTA($M$2:$M$121)&lt;ROW(M12),"",INDEX($Y$1:$Y$121,SMALL(IF($M$2:$M$121&lt;&gt;"",ROW($M$2:$M$121)),ROW(M12))))</f>
        <v>#NUM!</v>
      </c>
      <c r="Z141" s="13" t="e">
        <f t="array" ref="Z141">IF(COUNTA($M$2:$M$121)&lt;ROW(M12),"",INDEX($Z$1:$Z$121,SMALL(IF($M$2:$M$121&lt;&gt;"",ROW($M$2:$M$121)),ROW(M12))))</f>
        <v>#NUM!</v>
      </c>
      <c r="AA141" s="13" t="e">
        <f t="array" ref="AA141">IF(COUNTA($M$2:$M$121)&lt;ROW(M12),"",INDEX($AA$1:$AA$121,SMALL(IF($M$2:$M$121&lt;&gt;"",ROW($M$2:$M$121)),ROW(M12))))</f>
        <v>#NUM!</v>
      </c>
      <c r="AB141" s="13" t="e">
        <f t="array" ref="AB141">IF(COUNTA($M$2:$M$121)&lt;ROW(M12),"",INDEX($AB$1:$AB$121,SMALL(IF($M$2:$M$121&lt;&gt;"",ROW($M$2:$M$121)),ROW(M12))))</f>
        <v>#NUM!</v>
      </c>
      <c r="AC141" s="13" t="e">
        <f t="array" ref="AC141">IF(COUNTA($M$2:$M$121)&lt;ROW(M12),"",INDEX($AC$1:$AC$121,SMALL(IF($M$2:$M$121&lt;&gt;"",ROW($M$2:$M$121)),ROW(M12))))</f>
        <v>#NUM!</v>
      </c>
      <c r="AD141" s="13" t="e">
        <f t="array" ref="AD141">IF(COUNTA($M$2:$M$121)&lt;ROW(M12),"",INDEX($AD$1:$AD$121,SMALL(IF($M$2:$M$121&lt;&gt;"",ROW($M$2:$M$121)),ROW(M12))))</f>
        <v>#NUM!</v>
      </c>
      <c r="AE141" s="13" t="e">
        <f t="array" ref="AE141">IF(COUNTA($M$2:$M$121)&lt;ROW(M12),"",INDEX($AE$1:$AE$121,SMALL(IF($M$2:$M$121&lt;&gt;"",ROW($M$2:$M$121)),ROW(M12))))</f>
        <v>#NUM!</v>
      </c>
      <c r="AF141" s="13" t="e">
        <f t="array" ref="AF141">IF(COUNTA($M$2:$M$121)&lt;ROW(M12),"",INDEX($AF$1:$AF$121,SMALL(IF($M$2:$M$121&lt;&gt;"",ROW($M$2:$M$121)),ROW(M12))))</f>
        <v>#NUM!</v>
      </c>
      <c r="AG141" s="13" t="e">
        <f t="array" ref="AG141">IF(COUNTA($M$2:$M$121)&lt;ROW(M12),"",INDEX($AG$1:$AG$121,SMALL(IF($M$2:$M$121&lt;&gt;"",ROW($M$2:$M$121)),ROW(M12))))</f>
        <v>#NUM!</v>
      </c>
      <c r="AH141" s="13" t="e">
        <f t="array" ref="AH141">IF(COUNTA($M$2:$M$121)&lt;ROW(M12),"",INDEX($AH$1:$AH$121,SMALL(IF($M$2:$M$121&lt;&gt;"",ROW($M$2:$M$121)),ROW(M12))))</f>
        <v>#NUM!</v>
      </c>
      <c r="AI141" s="13" t="e">
        <f t="array" ref="AI141">IF(COUNTA($M$2:$M$121)&lt;ROW(M12),"",INDEX($AI$1:$AI$121,SMALL(IF($M$2:$M$121&lt;&gt;"",ROW($M$2:$M$121)),ROW(M12))))</f>
        <v>#NUM!</v>
      </c>
      <c r="AJ141" s="13" t="e">
        <f t="array" ref="AJ141">IF(COUNTA($M$2:$M$121)&lt;ROW(M12),"",INDEX($AJ$1:$AJ$121,SMALL(IF($M$2:$M$121&lt;&gt;"",ROW($M$2:$M$121)),ROW(M12))))</f>
        <v>#NUM!</v>
      </c>
      <c r="AK141" s="13" t="e">
        <f t="array" ref="AK141">IF(COUNTA($M$2:$M$121)&lt;ROW(M12),"",INDEX($AK$1:$AK$121,SMALL(IF($M$2:$M$121&lt;&gt;"",ROW($M$2:$M$121)),ROW(M12))))</f>
        <v>#NUM!</v>
      </c>
      <c r="AL141" s="13" t="e">
        <f t="array" ref="AL141">IF(COUNTA($M$2:$M$121)&lt;ROW(M12),"",INDEX($AL$1:$AL$121,SMALL(IF($M$2:$M$121&lt;&gt;"",ROW($M$2:$M$121)),ROW(M12))))</f>
        <v>#NUM!</v>
      </c>
      <c r="AM141" s="13" t="e">
        <f t="array" ref="AM141">IF(COUNTA($M$2:$M$121)&lt;ROW(M12),"",INDEX($AM$1:$AM$121,SMALL(IF($M$2:$M$121&lt;&gt;"",ROW($M$2:$M$121)),ROW(M12))))</f>
        <v>#NUM!</v>
      </c>
      <c r="AN141" s="13" t="e">
        <f t="array" ref="AN141">IF(COUNTA($M$2:$M$121)&lt;ROW(M12),"",INDEX($AN$1:$AN$121,SMALL(IF($M$2:$M$121&lt;&gt;"",ROW($M$2:$M$121)),ROW(M12))))</f>
        <v>#NUM!</v>
      </c>
      <c r="AO141" s="13" t="e">
        <f t="array" ref="AO141">IF(COUNTA($M$2:$M$121)&lt;ROW(M12),"",INDEX($AO$1:$AO$121,SMALL(IF($M$2:$M$121&lt;&gt;"",ROW($M$2:$M$121)),ROW(M12))))</f>
        <v>#NUM!</v>
      </c>
      <c r="AP141" s="13" t="e">
        <f t="array" ref="AP141">IF(COUNTA($M$2:$M$121)&lt;ROW(M12),"",INDEX($AP$1:$AP$121,SMALL(IF($M$2:$M$121&lt;&gt;"",ROW($M$2:$M$121)),ROW(M12))))</f>
        <v>#NUM!</v>
      </c>
      <c r="AQ141" s="13" t="e">
        <f t="array" ref="AQ141">IF(COUNTA($M$2:$M$121)&lt;ROW(M12),"",INDEX($AQ$1:$AQ$121,SMALL(IF($M$2:$M$121&lt;&gt;"",ROW($M$2:$M$121)),ROW(M12))))</f>
        <v>#NUM!</v>
      </c>
      <c r="AR141" s="13" t="e">
        <f t="array" ref="AR141">IF(COUNTA($M$2:$M$121)&lt;ROW(M12),"",INDEX($AR$1:$AR$121,SMALL(IF($M$2:$M$121&lt;&gt;"",ROW($M$2:$M$121)),ROW(M12))))</f>
        <v>#NUM!</v>
      </c>
      <c r="AS141" s="13" t="e">
        <f t="array" ref="AS141">IF(COUNTA($M$2:$M$121)&lt;ROW(N12),"",INDEX($AS$1:$AS$121,SMALL(IF($M$2:$M$121&lt;&gt;"",ROW($M$2:$M$121)),ROW(N12))))</f>
        <v>#NUM!</v>
      </c>
    </row>
    <row r="142" spans="11:45" ht="12.75" customHeight="1" x14ac:dyDescent="0.15">
      <c r="K142" s="13" t="e">
        <f t="array" ref="K142">IF(COUNTA($M$2:$M$121)&lt;ROW(M13),"",INDEX($K$1:$K$121,SMALL(IF($M$2:$M$121&lt;&gt;"",ROW($M$2:$M$121)),ROW(M13))))</f>
        <v>#NUM!</v>
      </c>
      <c r="L142" s="13" t="e">
        <f t="array" ref="L142">IF(COUNTA($M$2:$M$121)&lt;ROW(M13),"",INDEX($L$1:$L$121,SMALL(IF($M$2:$M$121&lt;&gt;"",ROW($M$2:$M$121)),ROW(M13))))</f>
        <v>#NUM!</v>
      </c>
      <c r="M142" s="13" t="e">
        <f t="array" ref="M142">IF(COUNTA($M$2:$M$121)&lt;ROW(M13),"",INDEX($M$1:$M$121,SMALL(IF($M$2:$M$121&lt;&gt;"",ROW($M$2:$M$121)),ROW(M13))))</f>
        <v>#NUM!</v>
      </c>
      <c r="R142" s="13" t="e">
        <f t="array" ref="R142">IF(COUNTA($M$2:$M$121)&lt;ROW(M13),"",INDEX($R$1:$R$121,SMALL(IF($M$2:$M$121&lt;&gt;"",ROW($M$2:$M$121)),ROW(M13))))</f>
        <v>#NUM!</v>
      </c>
      <c r="S142" s="13" t="e">
        <f t="array" ref="S142">IF(COUNTA($M$2:$M$121)&lt;ROW(N13),"",INDEX($S$1:$S$121,SMALL(IF($M$2:$M$121&lt;&gt;"",ROW($M$2:$M$121)),ROW(N13))))</f>
        <v>#NUM!</v>
      </c>
      <c r="T142" s="13" t="e">
        <f t="array" ref="T142">IF(COUNTA($M$2:$M$121)&lt;ROW(M13),"",INDEX($T$1:$T$121,SMALL(IF($M$2:$M$121&lt;&gt;"",ROW($M$2:$M$121)),ROW(M13))))</f>
        <v>#NUM!</v>
      </c>
      <c r="U142" s="13" t="e">
        <f t="array" ref="U142">IF(COUNTA($M$2:$M$121)&lt;ROW(M13),"",INDEX($U$1:$U$121,SMALL(IF($M$2:$M$121&lt;&gt;"",ROW($M$2:$M$121)),ROW(M13))))</f>
        <v>#NUM!</v>
      </c>
      <c r="V142" s="13" t="e">
        <f t="array" ref="V142">IF(COUNTA($M$2:$M$121)&lt;ROW(M13),"",INDEX($V$1:$V$121,SMALL(IF($M$2:$M$121&lt;&gt;"",ROW($M$2:$M$121)),ROW(M13))))</f>
        <v>#NUM!</v>
      </c>
      <c r="W142" s="13" t="e">
        <f t="array" ref="W142">IF(COUNTA($M$2:$M$121)&lt;ROW(M13),"",INDEX($W$1:$W$121,SMALL(IF($M$2:$M$121&lt;&gt;"",ROW($M$2:$M$121)),ROW(M13))))</f>
        <v>#NUM!</v>
      </c>
      <c r="X142" s="13" t="e">
        <f t="array" ref="X142">IF(COUNTA($M$2:$M$121)&lt;ROW(M13),"",INDEX($X$1:$X$121,SMALL(IF($M$2:$M$121&lt;&gt;"",ROW($M$2:$M$121)),ROW(M13))))</f>
        <v>#NUM!</v>
      </c>
      <c r="Y142" s="13" t="e">
        <f t="array" ref="Y142">IF(COUNTA($M$2:$M$121)&lt;ROW(M13),"",INDEX($Y$1:$Y$121,SMALL(IF($M$2:$M$121&lt;&gt;"",ROW($M$2:$M$121)),ROW(M13))))</f>
        <v>#NUM!</v>
      </c>
      <c r="Z142" s="13" t="e">
        <f t="array" ref="Z142">IF(COUNTA($M$2:$M$121)&lt;ROW(M13),"",INDEX($Z$1:$Z$121,SMALL(IF($M$2:$M$121&lt;&gt;"",ROW($M$2:$M$121)),ROW(M13))))</f>
        <v>#NUM!</v>
      </c>
      <c r="AA142" s="13" t="e">
        <f t="array" ref="AA142">IF(COUNTA($M$2:$M$121)&lt;ROW(M13),"",INDEX($AA$1:$AA$121,SMALL(IF($M$2:$M$121&lt;&gt;"",ROW($M$2:$M$121)),ROW(M13))))</f>
        <v>#NUM!</v>
      </c>
      <c r="AB142" s="13" t="e">
        <f t="array" ref="AB142">IF(COUNTA($M$2:$M$121)&lt;ROW(M13),"",INDEX($AB$1:$AB$121,SMALL(IF($M$2:$M$121&lt;&gt;"",ROW($M$2:$M$121)),ROW(M13))))</f>
        <v>#NUM!</v>
      </c>
      <c r="AC142" s="13" t="e">
        <f t="array" ref="AC142">IF(COUNTA($M$2:$M$121)&lt;ROW(M13),"",INDEX($AC$1:$AC$121,SMALL(IF($M$2:$M$121&lt;&gt;"",ROW($M$2:$M$121)),ROW(M13))))</f>
        <v>#NUM!</v>
      </c>
      <c r="AD142" s="13" t="e">
        <f t="array" ref="AD142">IF(COUNTA($M$2:$M$121)&lt;ROW(M13),"",INDEX($AD$1:$AD$121,SMALL(IF($M$2:$M$121&lt;&gt;"",ROW($M$2:$M$121)),ROW(M13))))</f>
        <v>#NUM!</v>
      </c>
      <c r="AE142" s="13" t="e">
        <f t="array" ref="AE142">IF(COUNTA($M$2:$M$121)&lt;ROW(M13),"",INDEX($AE$1:$AE$121,SMALL(IF($M$2:$M$121&lt;&gt;"",ROW($M$2:$M$121)),ROW(M13))))</f>
        <v>#NUM!</v>
      </c>
      <c r="AF142" s="13" t="e">
        <f t="array" ref="AF142">IF(COUNTA($M$2:$M$121)&lt;ROW(M13),"",INDEX($AF$1:$AF$121,SMALL(IF($M$2:$M$121&lt;&gt;"",ROW($M$2:$M$121)),ROW(M13))))</f>
        <v>#NUM!</v>
      </c>
      <c r="AG142" s="13" t="e">
        <f t="array" ref="AG142">IF(COUNTA($M$2:$M$121)&lt;ROW(M13),"",INDEX($AG$1:$AG$121,SMALL(IF($M$2:$M$121&lt;&gt;"",ROW($M$2:$M$121)),ROW(M13))))</f>
        <v>#NUM!</v>
      </c>
      <c r="AH142" s="13" t="e">
        <f t="array" ref="AH142">IF(COUNTA($M$2:$M$121)&lt;ROW(M13),"",INDEX($AH$1:$AH$121,SMALL(IF($M$2:$M$121&lt;&gt;"",ROW($M$2:$M$121)),ROW(M13))))</f>
        <v>#NUM!</v>
      </c>
      <c r="AI142" s="13" t="e">
        <f t="array" ref="AI142">IF(COUNTA($M$2:$M$121)&lt;ROW(M13),"",INDEX($AI$1:$AI$121,SMALL(IF($M$2:$M$121&lt;&gt;"",ROW($M$2:$M$121)),ROW(M13))))</f>
        <v>#NUM!</v>
      </c>
      <c r="AJ142" s="13" t="e">
        <f t="array" ref="AJ142">IF(COUNTA($M$2:$M$121)&lt;ROW(M13),"",INDEX($AJ$1:$AJ$121,SMALL(IF($M$2:$M$121&lt;&gt;"",ROW($M$2:$M$121)),ROW(M13))))</f>
        <v>#NUM!</v>
      </c>
      <c r="AK142" s="13" t="e">
        <f t="array" ref="AK142">IF(COUNTA($M$2:$M$121)&lt;ROW(M13),"",INDEX($AK$1:$AK$121,SMALL(IF($M$2:$M$121&lt;&gt;"",ROW($M$2:$M$121)),ROW(M13))))</f>
        <v>#NUM!</v>
      </c>
      <c r="AL142" s="13" t="e">
        <f t="array" ref="AL142">IF(COUNTA($M$2:$M$121)&lt;ROW(M13),"",INDEX($AL$1:$AL$121,SMALL(IF($M$2:$M$121&lt;&gt;"",ROW($M$2:$M$121)),ROW(M13))))</f>
        <v>#NUM!</v>
      </c>
      <c r="AM142" s="13" t="e">
        <f t="array" ref="AM142">IF(COUNTA($M$2:$M$121)&lt;ROW(M13),"",INDEX($AM$1:$AM$121,SMALL(IF($M$2:$M$121&lt;&gt;"",ROW($M$2:$M$121)),ROW(M13))))</f>
        <v>#NUM!</v>
      </c>
      <c r="AN142" s="13" t="e">
        <f t="array" ref="AN142">IF(COUNTA($M$2:$M$121)&lt;ROW(M13),"",INDEX($AN$1:$AN$121,SMALL(IF($M$2:$M$121&lt;&gt;"",ROW($M$2:$M$121)),ROW(M13))))</f>
        <v>#NUM!</v>
      </c>
      <c r="AO142" s="13" t="e">
        <f t="array" ref="AO142">IF(COUNTA($M$2:$M$121)&lt;ROW(M13),"",INDEX($AO$1:$AO$121,SMALL(IF($M$2:$M$121&lt;&gt;"",ROW($M$2:$M$121)),ROW(M13))))</f>
        <v>#NUM!</v>
      </c>
      <c r="AP142" s="13" t="e">
        <f t="array" ref="AP142">IF(COUNTA($M$2:$M$121)&lt;ROW(M13),"",INDEX($AP$1:$AP$121,SMALL(IF($M$2:$M$121&lt;&gt;"",ROW($M$2:$M$121)),ROW(M13))))</f>
        <v>#NUM!</v>
      </c>
      <c r="AQ142" s="13" t="e">
        <f t="array" ref="AQ142">IF(COUNTA($M$2:$M$121)&lt;ROW(M13),"",INDEX($AQ$1:$AQ$121,SMALL(IF($M$2:$M$121&lt;&gt;"",ROW($M$2:$M$121)),ROW(M13))))</f>
        <v>#NUM!</v>
      </c>
      <c r="AR142" s="13" t="e">
        <f t="array" ref="AR142">IF(COUNTA($M$2:$M$121)&lt;ROW(M13),"",INDEX($AR$1:$AR$121,SMALL(IF($M$2:$M$121&lt;&gt;"",ROW($M$2:$M$121)),ROW(M13))))</f>
        <v>#NUM!</v>
      </c>
      <c r="AS142" s="13" t="e">
        <f t="array" ref="AS142">IF(COUNTA($M$2:$M$121)&lt;ROW(N13),"",INDEX($AS$1:$AS$121,SMALL(IF($M$2:$M$121&lt;&gt;"",ROW($M$2:$M$121)),ROW(N13))))</f>
        <v>#NUM!</v>
      </c>
    </row>
    <row r="143" spans="11:45" ht="12.75" customHeight="1" x14ac:dyDescent="0.15">
      <c r="K143" s="13" t="e">
        <f t="array" ref="K143">IF(COUNTA($M$2:$M$121)&lt;ROW(M14),"",INDEX($K$1:$K$121,SMALL(IF($M$2:$M$121&lt;&gt;"",ROW($M$2:$M$121)),ROW(M14))))</f>
        <v>#NUM!</v>
      </c>
      <c r="L143" s="13" t="e">
        <f t="array" ref="L143">IF(COUNTA($M$2:$M$121)&lt;ROW(M14),"",INDEX($L$1:$L$121,SMALL(IF($M$2:$M$121&lt;&gt;"",ROW($M$2:$M$121)),ROW(M14))))</f>
        <v>#NUM!</v>
      </c>
      <c r="M143" s="13" t="e">
        <f t="array" ref="M143">IF(COUNTA($M$2:$M$121)&lt;ROW(M14),"",INDEX($M$1:$M$121,SMALL(IF($M$2:$M$121&lt;&gt;"",ROW($M$2:$M$121)),ROW(M14))))</f>
        <v>#NUM!</v>
      </c>
      <c r="R143" s="13" t="e">
        <f t="array" ref="R143">IF(COUNTA($M$2:$M$121)&lt;ROW(M14),"",INDEX($R$1:$R$121,SMALL(IF($M$2:$M$121&lt;&gt;"",ROW($M$2:$M$121)),ROW(M14))))</f>
        <v>#NUM!</v>
      </c>
      <c r="S143" s="13" t="e">
        <f t="array" ref="S143">IF(COUNTA($M$2:$M$121)&lt;ROW(N14),"",INDEX($S$1:$S$121,SMALL(IF($M$2:$M$121&lt;&gt;"",ROW($M$2:$M$121)),ROW(N14))))</f>
        <v>#NUM!</v>
      </c>
      <c r="T143" s="13" t="e">
        <f t="array" ref="T143">IF(COUNTA($M$2:$M$121)&lt;ROW(M14),"",INDEX($T$1:$T$121,SMALL(IF($M$2:$M$121&lt;&gt;"",ROW($M$2:$M$121)),ROW(M14))))</f>
        <v>#NUM!</v>
      </c>
      <c r="U143" s="13" t="e">
        <f t="array" ref="U143">IF(COUNTA($M$2:$M$121)&lt;ROW(M14),"",INDEX($U$1:$U$121,SMALL(IF($M$2:$M$121&lt;&gt;"",ROW($M$2:$M$121)),ROW(M14))))</f>
        <v>#NUM!</v>
      </c>
      <c r="V143" s="13" t="e">
        <f t="array" ref="V143">IF(COUNTA($M$2:$M$121)&lt;ROW(M14),"",INDEX($V$1:$V$121,SMALL(IF($M$2:$M$121&lt;&gt;"",ROW($M$2:$M$121)),ROW(M14))))</f>
        <v>#NUM!</v>
      </c>
      <c r="W143" s="13" t="e">
        <f t="array" ref="W143">IF(COUNTA($M$2:$M$121)&lt;ROW(M14),"",INDEX($W$1:$W$121,SMALL(IF($M$2:$M$121&lt;&gt;"",ROW($M$2:$M$121)),ROW(M14))))</f>
        <v>#NUM!</v>
      </c>
      <c r="X143" s="13" t="e">
        <f t="array" ref="X143">IF(COUNTA($M$2:$M$121)&lt;ROW(M14),"",INDEX($X$1:$X$121,SMALL(IF($M$2:$M$121&lt;&gt;"",ROW($M$2:$M$121)),ROW(M14))))</f>
        <v>#NUM!</v>
      </c>
      <c r="Y143" s="13" t="e">
        <f t="array" ref="Y143">IF(COUNTA($M$2:$M$121)&lt;ROW(M14),"",INDEX($Y$1:$Y$121,SMALL(IF($M$2:$M$121&lt;&gt;"",ROW($M$2:$M$121)),ROW(M14))))</f>
        <v>#NUM!</v>
      </c>
      <c r="Z143" s="13" t="e">
        <f t="array" ref="Z143">IF(COUNTA($M$2:$M$121)&lt;ROW(M14),"",INDEX($Z$1:$Z$121,SMALL(IF($M$2:$M$121&lt;&gt;"",ROW($M$2:$M$121)),ROW(M14))))</f>
        <v>#NUM!</v>
      </c>
      <c r="AA143" s="13" t="e">
        <f t="array" ref="AA143">IF(COUNTA($M$2:$M$121)&lt;ROW(M14),"",INDEX($AA$1:$AA$121,SMALL(IF($M$2:$M$121&lt;&gt;"",ROW($M$2:$M$121)),ROW(M14))))</f>
        <v>#NUM!</v>
      </c>
      <c r="AB143" s="13" t="e">
        <f t="array" ref="AB143">IF(COUNTA($M$2:$M$121)&lt;ROW(M14),"",INDEX($AB$1:$AB$121,SMALL(IF($M$2:$M$121&lt;&gt;"",ROW($M$2:$M$121)),ROW(M14))))</f>
        <v>#NUM!</v>
      </c>
      <c r="AC143" s="13" t="e">
        <f t="array" ref="AC143">IF(COUNTA($M$2:$M$121)&lt;ROW(M14),"",INDEX($AC$1:$AC$121,SMALL(IF($M$2:$M$121&lt;&gt;"",ROW($M$2:$M$121)),ROW(M14))))</f>
        <v>#NUM!</v>
      </c>
      <c r="AD143" s="13" t="e">
        <f t="array" ref="AD143">IF(COUNTA($M$2:$M$121)&lt;ROW(M14),"",INDEX($AD$1:$AD$121,SMALL(IF($M$2:$M$121&lt;&gt;"",ROW($M$2:$M$121)),ROW(M14))))</f>
        <v>#NUM!</v>
      </c>
      <c r="AE143" s="13" t="e">
        <f t="array" ref="AE143">IF(COUNTA($M$2:$M$121)&lt;ROW(M14),"",INDEX($AE$1:$AE$121,SMALL(IF($M$2:$M$121&lt;&gt;"",ROW($M$2:$M$121)),ROW(M14))))</f>
        <v>#NUM!</v>
      </c>
      <c r="AF143" s="13" t="e">
        <f t="array" ref="AF143">IF(COUNTA($M$2:$M$121)&lt;ROW(M14),"",INDEX($AF$1:$AF$121,SMALL(IF($M$2:$M$121&lt;&gt;"",ROW($M$2:$M$121)),ROW(M14))))</f>
        <v>#NUM!</v>
      </c>
      <c r="AG143" s="13" t="e">
        <f t="array" ref="AG143">IF(COUNTA($M$2:$M$121)&lt;ROW(M14),"",INDEX($AG$1:$AG$121,SMALL(IF($M$2:$M$121&lt;&gt;"",ROW($M$2:$M$121)),ROW(M14))))</f>
        <v>#NUM!</v>
      </c>
      <c r="AH143" s="13" t="e">
        <f t="array" ref="AH143">IF(COUNTA($M$2:$M$121)&lt;ROW(M14),"",INDEX($AH$1:$AH$121,SMALL(IF($M$2:$M$121&lt;&gt;"",ROW($M$2:$M$121)),ROW(M14))))</f>
        <v>#NUM!</v>
      </c>
      <c r="AI143" s="13" t="e">
        <f t="array" ref="AI143">IF(COUNTA($M$2:$M$121)&lt;ROW(M14),"",INDEX($AI$1:$AI$121,SMALL(IF($M$2:$M$121&lt;&gt;"",ROW($M$2:$M$121)),ROW(M14))))</f>
        <v>#NUM!</v>
      </c>
      <c r="AJ143" s="13" t="e">
        <f t="array" ref="AJ143">IF(COUNTA($M$2:$M$121)&lt;ROW(M14),"",INDEX($AJ$1:$AJ$121,SMALL(IF($M$2:$M$121&lt;&gt;"",ROW($M$2:$M$121)),ROW(M14))))</f>
        <v>#NUM!</v>
      </c>
      <c r="AK143" s="13" t="e">
        <f t="array" ref="AK143">IF(COUNTA($M$2:$M$121)&lt;ROW(M14),"",INDEX($AK$1:$AK$121,SMALL(IF($M$2:$M$121&lt;&gt;"",ROW($M$2:$M$121)),ROW(M14))))</f>
        <v>#NUM!</v>
      </c>
      <c r="AL143" s="13" t="e">
        <f t="array" ref="AL143">IF(COUNTA($M$2:$M$121)&lt;ROW(M14),"",INDEX($AL$1:$AL$121,SMALL(IF($M$2:$M$121&lt;&gt;"",ROW($M$2:$M$121)),ROW(M14))))</f>
        <v>#NUM!</v>
      </c>
      <c r="AM143" s="13" t="e">
        <f t="array" ref="AM143">IF(COUNTA($M$2:$M$121)&lt;ROW(M14),"",INDEX($AM$1:$AM$121,SMALL(IF($M$2:$M$121&lt;&gt;"",ROW($M$2:$M$121)),ROW(M14))))</f>
        <v>#NUM!</v>
      </c>
      <c r="AN143" s="13" t="e">
        <f t="array" ref="AN143">IF(COUNTA($M$2:$M$121)&lt;ROW(M14),"",INDEX($AN$1:$AN$121,SMALL(IF($M$2:$M$121&lt;&gt;"",ROW($M$2:$M$121)),ROW(M14))))</f>
        <v>#NUM!</v>
      </c>
      <c r="AO143" s="13" t="e">
        <f t="array" ref="AO143">IF(COUNTA($M$2:$M$121)&lt;ROW(M14),"",INDEX($AO$1:$AO$121,SMALL(IF($M$2:$M$121&lt;&gt;"",ROW($M$2:$M$121)),ROW(M14))))</f>
        <v>#NUM!</v>
      </c>
      <c r="AP143" s="13" t="e">
        <f t="array" ref="AP143">IF(COUNTA($M$2:$M$121)&lt;ROW(M14),"",INDEX($AP$1:$AP$121,SMALL(IF($M$2:$M$121&lt;&gt;"",ROW($M$2:$M$121)),ROW(M14))))</f>
        <v>#NUM!</v>
      </c>
      <c r="AQ143" s="13" t="e">
        <f t="array" ref="AQ143">IF(COUNTA($M$2:$M$121)&lt;ROW(M14),"",INDEX($AQ$1:$AQ$121,SMALL(IF($M$2:$M$121&lt;&gt;"",ROW($M$2:$M$121)),ROW(M14))))</f>
        <v>#NUM!</v>
      </c>
      <c r="AR143" s="13" t="e">
        <f t="array" ref="AR143">IF(COUNTA($M$2:$M$121)&lt;ROW(M14),"",INDEX($AR$1:$AR$121,SMALL(IF($M$2:$M$121&lt;&gt;"",ROW($M$2:$M$121)),ROW(M14))))</f>
        <v>#NUM!</v>
      </c>
      <c r="AS143" s="13" t="e">
        <f t="array" ref="AS143">IF(COUNTA($M$2:$M$121)&lt;ROW(N14),"",INDEX($AS$1:$AS$121,SMALL(IF($M$2:$M$121&lt;&gt;"",ROW($M$2:$M$121)),ROW(N14))))</f>
        <v>#NUM!</v>
      </c>
    </row>
    <row r="144" spans="11:45" ht="12.75" customHeight="1" x14ac:dyDescent="0.15">
      <c r="K144" s="13" t="e">
        <f t="array" ref="K144">IF(COUNTA($M$2:$M$121)&lt;ROW(M15),"",INDEX($K$1:$K$121,SMALL(IF($M$2:$M$121&lt;&gt;"",ROW($M$2:$M$121)),ROW(M15))))</f>
        <v>#NUM!</v>
      </c>
      <c r="L144" s="13" t="e">
        <f t="array" ref="L144">IF(COUNTA($M$2:$M$121)&lt;ROW(M15),"",INDEX($L$1:$L$121,SMALL(IF($M$2:$M$121&lt;&gt;"",ROW($M$2:$M$121)),ROW(M15))))</f>
        <v>#NUM!</v>
      </c>
      <c r="M144" s="13" t="e">
        <f t="array" ref="M144">IF(COUNTA($M$2:$M$121)&lt;ROW(M15),"",INDEX($M$1:$M$121,SMALL(IF($M$2:$M$121&lt;&gt;"",ROW($M$2:$M$121)),ROW(M15))))</f>
        <v>#NUM!</v>
      </c>
      <c r="R144" s="13" t="e">
        <f t="array" ref="R144">IF(COUNTA($M$2:$M$121)&lt;ROW(M15),"",INDEX($R$1:$R$121,SMALL(IF($M$2:$M$121&lt;&gt;"",ROW($M$2:$M$121)),ROW(M15))))</f>
        <v>#NUM!</v>
      </c>
      <c r="S144" s="13" t="e">
        <f t="array" ref="S144">IF(COUNTA($M$2:$M$121)&lt;ROW(N15),"",INDEX($S$1:$S$121,SMALL(IF($M$2:$M$121&lt;&gt;"",ROW($M$2:$M$121)),ROW(N15))))</f>
        <v>#NUM!</v>
      </c>
      <c r="T144" s="13" t="e">
        <f t="array" ref="T144">IF(COUNTA($M$2:$M$121)&lt;ROW(M15),"",INDEX($T$1:$T$121,SMALL(IF($M$2:$M$121&lt;&gt;"",ROW($M$2:$M$121)),ROW(M15))))</f>
        <v>#NUM!</v>
      </c>
      <c r="U144" s="13" t="e">
        <f t="array" ref="U144">IF(COUNTA($M$2:$M$121)&lt;ROW(M15),"",INDEX($U$1:$U$121,SMALL(IF($M$2:$M$121&lt;&gt;"",ROW($M$2:$M$121)),ROW(M15))))</f>
        <v>#NUM!</v>
      </c>
      <c r="V144" s="13" t="e">
        <f t="array" ref="V144">IF(COUNTA($M$2:$M$121)&lt;ROW(M15),"",INDEX($V$1:$V$121,SMALL(IF($M$2:$M$121&lt;&gt;"",ROW($M$2:$M$121)),ROW(M15))))</f>
        <v>#NUM!</v>
      </c>
      <c r="W144" s="13" t="e">
        <f t="array" ref="W144">IF(COUNTA($M$2:$M$121)&lt;ROW(M15),"",INDEX($W$1:$W$121,SMALL(IF($M$2:$M$121&lt;&gt;"",ROW($M$2:$M$121)),ROW(M15))))</f>
        <v>#NUM!</v>
      </c>
      <c r="X144" s="13" t="e">
        <f t="array" ref="X144">IF(COUNTA($M$2:$M$121)&lt;ROW(M15),"",INDEX($X$1:$X$121,SMALL(IF($M$2:$M$121&lt;&gt;"",ROW($M$2:$M$121)),ROW(M15))))</f>
        <v>#NUM!</v>
      </c>
      <c r="Y144" s="13" t="e">
        <f t="array" ref="Y144">IF(COUNTA($M$2:$M$121)&lt;ROW(M15),"",INDEX($Y$1:$Y$121,SMALL(IF($M$2:$M$121&lt;&gt;"",ROW($M$2:$M$121)),ROW(M15))))</f>
        <v>#NUM!</v>
      </c>
      <c r="Z144" s="13" t="e">
        <f t="array" ref="Z144">IF(COUNTA($M$2:$M$121)&lt;ROW(M15),"",INDEX($Z$1:$Z$121,SMALL(IF($M$2:$M$121&lt;&gt;"",ROW($M$2:$M$121)),ROW(M15))))</f>
        <v>#NUM!</v>
      </c>
      <c r="AA144" s="13" t="e">
        <f t="array" ref="AA144">IF(COUNTA($M$2:$M$121)&lt;ROW(M15),"",INDEX($AA$1:$AA$121,SMALL(IF($M$2:$M$121&lt;&gt;"",ROW($M$2:$M$121)),ROW(M15))))</f>
        <v>#NUM!</v>
      </c>
      <c r="AB144" s="13" t="e">
        <f t="array" ref="AB144">IF(COUNTA($M$2:$M$121)&lt;ROW(M15),"",INDEX($AB$1:$AB$121,SMALL(IF($M$2:$M$121&lt;&gt;"",ROW($M$2:$M$121)),ROW(M15))))</f>
        <v>#NUM!</v>
      </c>
      <c r="AC144" s="13" t="e">
        <f t="array" ref="AC144">IF(COUNTA($M$2:$M$121)&lt;ROW(M15),"",INDEX($AC$1:$AC$121,SMALL(IF($M$2:$M$121&lt;&gt;"",ROW($M$2:$M$121)),ROW(M15))))</f>
        <v>#NUM!</v>
      </c>
      <c r="AD144" s="13" t="e">
        <f t="array" ref="AD144">IF(COUNTA($M$2:$M$121)&lt;ROW(M15),"",INDEX($AD$1:$AD$121,SMALL(IF($M$2:$M$121&lt;&gt;"",ROW($M$2:$M$121)),ROW(M15))))</f>
        <v>#NUM!</v>
      </c>
      <c r="AE144" s="13" t="e">
        <f t="array" ref="AE144">IF(COUNTA($M$2:$M$121)&lt;ROW(M15),"",INDEX($AE$1:$AE$121,SMALL(IF($M$2:$M$121&lt;&gt;"",ROW($M$2:$M$121)),ROW(M15))))</f>
        <v>#NUM!</v>
      </c>
      <c r="AF144" s="13" t="e">
        <f t="array" ref="AF144">IF(COUNTA($M$2:$M$121)&lt;ROW(M15),"",INDEX($AF$1:$AF$121,SMALL(IF($M$2:$M$121&lt;&gt;"",ROW($M$2:$M$121)),ROW(M15))))</f>
        <v>#NUM!</v>
      </c>
      <c r="AG144" s="13" t="e">
        <f t="array" ref="AG144">IF(COUNTA($M$2:$M$121)&lt;ROW(M15),"",INDEX($AG$1:$AG$121,SMALL(IF($M$2:$M$121&lt;&gt;"",ROW($M$2:$M$121)),ROW(M15))))</f>
        <v>#NUM!</v>
      </c>
      <c r="AH144" s="13" t="e">
        <f t="array" ref="AH144">IF(COUNTA($M$2:$M$121)&lt;ROW(M15),"",INDEX($AH$1:$AH$121,SMALL(IF($M$2:$M$121&lt;&gt;"",ROW($M$2:$M$121)),ROW(M15))))</f>
        <v>#NUM!</v>
      </c>
      <c r="AI144" s="13" t="e">
        <f t="array" ref="AI144">IF(COUNTA($M$2:$M$121)&lt;ROW(M15),"",INDEX($AI$1:$AI$121,SMALL(IF($M$2:$M$121&lt;&gt;"",ROW($M$2:$M$121)),ROW(M15))))</f>
        <v>#NUM!</v>
      </c>
      <c r="AJ144" s="13" t="e">
        <f t="array" ref="AJ144">IF(COUNTA($M$2:$M$121)&lt;ROW(M15),"",INDEX($AJ$1:$AJ$121,SMALL(IF($M$2:$M$121&lt;&gt;"",ROW($M$2:$M$121)),ROW(M15))))</f>
        <v>#NUM!</v>
      </c>
      <c r="AK144" s="13" t="e">
        <f t="array" ref="AK144">IF(COUNTA($M$2:$M$121)&lt;ROW(M15),"",INDEX($AK$1:$AK$121,SMALL(IF($M$2:$M$121&lt;&gt;"",ROW($M$2:$M$121)),ROW(M15))))</f>
        <v>#NUM!</v>
      </c>
      <c r="AL144" s="13" t="e">
        <f t="array" ref="AL144">IF(COUNTA($M$2:$M$121)&lt;ROW(M15),"",INDEX($AL$1:$AL$121,SMALL(IF($M$2:$M$121&lt;&gt;"",ROW($M$2:$M$121)),ROW(M15))))</f>
        <v>#NUM!</v>
      </c>
      <c r="AM144" s="13" t="e">
        <f t="array" ref="AM144">IF(COUNTA($M$2:$M$121)&lt;ROW(M15),"",INDEX($AM$1:$AM$121,SMALL(IF($M$2:$M$121&lt;&gt;"",ROW($M$2:$M$121)),ROW(M15))))</f>
        <v>#NUM!</v>
      </c>
      <c r="AN144" s="13" t="e">
        <f t="array" ref="AN144">IF(COUNTA($M$2:$M$121)&lt;ROW(M15),"",INDEX($AN$1:$AN$121,SMALL(IF($M$2:$M$121&lt;&gt;"",ROW($M$2:$M$121)),ROW(M15))))</f>
        <v>#NUM!</v>
      </c>
      <c r="AO144" s="13" t="e">
        <f t="array" ref="AO144">IF(COUNTA($M$2:$M$121)&lt;ROW(M15),"",INDEX($AO$1:$AO$121,SMALL(IF($M$2:$M$121&lt;&gt;"",ROW($M$2:$M$121)),ROW(M15))))</f>
        <v>#NUM!</v>
      </c>
      <c r="AP144" s="13" t="e">
        <f t="array" ref="AP144">IF(COUNTA($M$2:$M$121)&lt;ROW(M15),"",INDEX($AP$1:$AP$121,SMALL(IF($M$2:$M$121&lt;&gt;"",ROW($M$2:$M$121)),ROW(M15))))</f>
        <v>#NUM!</v>
      </c>
      <c r="AQ144" s="13" t="e">
        <f t="array" ref="AQ144">IF(COUNTA($M$2:$M$121)&lt;ROW(M15),"",INDEX($AQ$1:$AQ$121,SMALL(IF($M$2:$M$121&lt;&gt;"",ROW($M$2:$M$121)),ROW(M15))))</f>
        <v>#NUM!</v>
      </c>
      <c r="AR144" s="13" t="e">
        <f t="array" ref="AR144">IF(COUNTA($M$2:$M$121)&lt;ROW(M15),"",INDEX($AR$1:$AR$121,SMALL(IF($M$2:$M$121&lt;&gt;"",ROW($M$2:$M$121)),ROW(M15))))</f>
        <v>#NUM!</v>
      </c>
      <c r="AS144" s="13" t="e">
        <f t="array" ref="AS144">IF(COUNTA($M$2:$M$121)&lt;ROW(N15),"",INDEX($AS$1:$AS$121,SMALL(IF($M$2:$M$121&lt;&gt;"",ROW($M$2:$M$121)),ROW(N15))))</f>
        <v>#NUM!</v>
      </c>
    </row>
    <row r="145" spans="11:45" ht="12.75" customHeight="1" x14ac:dyDescent="0.15">
      <c r="K145" s="13" t="e">
        <f t="array" ref="K145">IF(COUNTA($M$2:$M$121)&lt;ROW(M16),"",INDEX($K$1:$K$121,SMALL(IF($M$2:$M$121&lt;&gt;"",ROW($M$2:$M$121)),ROW(M16))))</f>
        <v>#NUM!</v>
      </c>
      <c r="L145" s="13" t="e">
        <f t="array" ref="L145">IF(COUNTA($M$2:$M$121)&lt;ROW(M16),"",INDEX($L$1:$L$121,SMALL(IF($M$2:$M$121&lt;&gt;"",ROW($M$2:$M$121)),ROW(M16))))</f>
        <v>#NUM!</v>
      </c>
      <c r="M145" s="13" t="e">
        <f t="array" ref="M145">IF(COUNTA($M$2:$M$121)&lt;ROW(M16),"",INDEX($M$1:$M$121,SMALL(IF($M$2:$M$121&lt;&gt;"",ROW($M$2:$M$121)),ROW(M16))))</f>
        <v>#NUM!</v>
      </c>
      <c r="R145" s="13" t="e">
        <f t="array" ref="R145">IF(COUNTA($M$2:$M$121)&lt;ROW(M16),"",INDEX($R$1:$R$121,SMALL(IF($M$2:$M$121&lt;&gt;"",ROW($M$2:$M$121)),ROW(M16))))</f>
        <v>#NUM!</v>
      </c>
      <c r="S145" s="13" t="e">
        <f t="array" ref="S145">IF(COUNTA($M$2:$M$121)&lt;ROW(N16),"",INDEX($S$1:$S$121,SMALL(IF($M$2:$M$121&lt;&gt;"",ROW($M$2:$M$121)),ROW(N16))))</f>
        <v>#NUM!</v>
      </c>
      <c r="T145" s="13" t="e">
        <f t="array" ref="T145">IF(COUNTA($M$2:$M$121)&lt;ROW(M16),"",INDEX($T$1:$T$121,SMALL(IF($M$2:$M$121&lt;&gt;"",ROW($M$2:$M$121)),ROW(M16))))</f>
        <v>#NUM!</v>
      </c>
      <c r="U145" s="13" t="e">
        <f t="array" ref="U145">IF(COUNTA($M$2:$M$121)&lt;ROW(M16),"",INDEX($U$1:$U$121,SMALL(IF($M$2:$M$121&lt;&gt;"",ROW($M$2:$M$121)),ROW(M16))))</f>
        <v>#NUM!</v>
      </c>
      <c r="V145" s="13" t="e">
        <f t="array" ref="V145">IF(COUNTA($M$2:$M$121)&lt;ROW(M16),"",INDEX($V$1:$V$121,SMALL(IF($M$2:$M$121&lt;&gt;"",ROW($M$2:$M$121)),ROW(M16))))</f>
        <v>#NUM!</v>
      </c>
      <c r="W145" s="13" t="e">
        <f t="array" ref="W145">IF(COUNTA($M$2:$M$121)&lt;ROW(M16),"",INDEX($W$1:$W$121,SMALL(IF($M$2:$M$121&lt;&gt;"",ROW($M$2:$M$121)),ROW(M16))))</f>
        <v>#NUM!</v>
      </c>
      <c r="X145" s="13" t="e">
        <f t="array" ref="X145">IF(COUNTA($M$2:$M$121)&lt;ROW(M16),"",INDEX($X$1:$X$121,SMALL(IF($M$2:$M$121&lt;&gt;"",ROW($M$2:$M$121)),ROW(M16))))</f>
        <v>#NUM!</v>
      </c>
      <c r="Y145" s="13" t="e">
        <f t="array" ref="Y145">IF(COUNTA($M$2:$M$121)&lt;ROW(M16),"",INDEX($Y$1:$Y$121,SMALL(IF($M$2:$M$121&lt;&gt;"",ROW($M$2:$M$121)),ROW(M16))))</f>
        <v>#NUM!</v>
      </c>
      <c r="Z145" s="13" t="e">
        <f t="array" ref="Z145">IF(COUNTA($M$2:$M$121)&lt;ROW(M16),"",INDEX($Z$1:$Z$121,SMALL(IF($M$2:$M$121&lt;&gt;"",ROW($M$2:$M$121)),ROW(M16))))</f>
        <v>#NUM!</v>
      </c>
      <c r="AA145" s="13" t="e">
        <f t="array" ref="AA145">IF(COUNTA($M$2:$M$121)&lt;ROW(M16),"",INDEX($AA$1:$AA$121,SMALL(IF($M$2:$M$121&lt;&gt;"",ROW($M$2:$M$121)),ROW(M16))))</f>
        <v>#NUM!</v>
      </c>
      <c r="AB145" s="13" t="e">
        <f t="array" ref="AB145">IF(COUNTA($M$2:$M$121)&lt;ROW(M16),"",INDEX($AB$1:$AB$121,SMALL(IF($M$2:$M$121&lt;&gt;"",ROW($M$2:$M$121)),ROW(M16))))</f>
        <v>#NUM!</v>
      </c>
      <c r="AC145" s="13" t="e">
        <f t="array" ref="AC145">IF(COUNTA($M$2:$M$121)&lt;ROW(M16),"",INDEX($AC$1:$AC$121,SMALL(IF($M$2:$M$121&lt;&gt;"",ROW($M$2:$M$121)),ROW(M16))))</f>
        <v>#NUM!</v>
      </c>
      <c r="AD145" s="13" t="e">
        <f t="array" ref="AD145">IF(COUNTA($M$2:$M$121)&lt;ROW(M16),"",INDEX($AD$1:$AD$121,SMALL(IF($M$2:$M$121&lt;&gt;"",ROW($M$2:$M$121)),ROW(M16))))</f>
        <v>#NUM!</v>
      </c>
      <c r="AE145" s="13" t="e">
        <f t="array" ref="AE145">IF(COUNTA($M$2:$M$121)&lt;ROW(M16),"",INDEX($AE$1:$AE$121,SMALL(IF($M$2:$M$121&lt;&gt;"",ROW($M$2:$M$121)),ROW(M16))))</f>
        <v>#NUM!</v>
      </c>
      <c r="AF145" s="13" t="e">
        <f t="array" ref="AF145">IF(COUNTA($M$2:$M$121)&lt;ROW(M16),"",INDEX($AF$1:$AF$121,SMALL(IF($M$2:$M$121&lt;&gt;"",ROW($M$2:$M$121)),ROW(M16))))</f>
        <v>#NUM!</v>
      </c>
      <c r="AG145" s="13" t="e">
        <f t="array" ref="AG145">IF(COUNTA($M$2:$M$121)&lt;ROW(M16),"",INDEX($AG$1:$AG$121,SMALL(IF($M$2:$M$121&lt;&gt;"",ROW($M$2:$M$121)),ROW(M16))))</f>
        <v>#NUM!</v>
      </c>
      <c r="AH145" s="13" t="e">
        <f t="array" ref="AH145">IF(COUNTA($M$2:$M$121)&lt;ROW(M16),"",INDEX($AH$1:$AH$121,SMALL(IF($M$2:$M$121&lt;&gt;"",ROW($M$2:$M$121)),ROW(M16))))</f>
        <v>#NUM!</v>
      </c>
      <c r="AI145" s="13" t="e">
        <f t="array" ref="AI145">IF(COUNTA($M$2:$M$121)&lt;ROW(M16),"",INDEX($AI$1:$AI$121,SMALL(IF($M$2:$M$121&lt;&gt;"",ROW($M$2:$M$121)),ROW(M16))))</f>
        <v>#NUM!</v>
      </c>
      <c r="AJ145" s="13" t="e">
        <f t="array" ref="AJ145">IF(COUNTA($M$2:$M$121)&lt;ROW(M16),"",INDEX($AJ$1:$AJ$121,SMALL(IF($M$2:$M$121&lt;&gt;"",ROW($M$2:$M$121)),ROW(M16))))</f>
        <v>#NUM!</v>
      </c>
      <c r="AK145" s="13" t="e">
        <f t="array" ref="AK145">IF(COUNTA($M$2:$M$121)&lt;ROW(M16),"",INDEX($AK$1:$AK$121,SMALL(IF($M$2:$M$121&lt;&gt;"",ROW($M$2:$M$121)),ROW(M16))))</f>
        <v>#NUM!</v>
      </c>
      <c r="AL145" s="13" t="e">
        <f t="array" ref="AL145">IF(COUNTA($M$2:$M$121)&lt;ROW(M16),"",INDEX($AL$1:$AL$121,SMALL(IF($M$2:$M$121&lt;&gt;"",ROW($M$2:$M$121)),ROW(M16))))</f>
        <v>#NUM!</v>
      </c>
      <c r="AM145" s="13" t="e">
        <f t="array" ref="AM145">IF(COUNTA($M$2:$M$121)&lt;ROW(M16),"",INDEX($AM$1:$AM$121,SMALL(IF($M$2:$M$121&lt;&gt;"",ROW($M$2:$M$121)),ROW(M16))))</f>
        <v>#NUM!</v>
      </c>
      <c r="AN145" s="13" t="e">
        <f t="array" ref="AN145">IF(COUNTA($M$2:$M$121)&lt;ROW(M16),"",INDEX($AN$1:$AN$121,SMALL(IF($M$2:$M$121&lt;&gt;"",ROW($M$2:$M$121)),ROW(M16))))</f>
        <v>#NUM!</v>
      </c>
      <c r="AO145" s="13" t="e">
        <f t="array" ref="AO145">IF(COUNTA($M$2:$M$121)&lt;ROW(M16),"",INDEX($AO$1:$AO$121,SMALL(IF($M$2:$M$121&lt;&gt;"",ROW($M$2:$M$121)),ROW(M16))))</f>
        <v>#NUM!</v>
      </c>
      <c r="AP145" s="13" t="e">
        <f t="array" ref="AP145">IF(COUNTA($M$2:$M$121)&lt;ROW(M16),"",INDEX($AP$1:$AP$121,SMALL(IF($M$2:$M$121&lt;&gt;"",ROW($M$2:$M$121)),ROW(M16))))</f>
        <v>#NUM!</v>
      </c>
      <c r="AQ145" s="13" t="e">
        <f t="array" ref="AQ145">IF(COUNTA($M$2:$M$121)&lt;ROW(M16),"",INDEX($AQ$1:$AQ$121,SMALL(IF($M$2:$M$121&lt;&gt;"",ROW($M$2:$M$121)),ROW(M16))))</f>
        <v>#NUM!</v>
      </c>
      <c r="AR145" s="13" t="e">
        <f t="array" ref="AR145">IF(COUNTA($M$2:$M$121)&lt;ROW(M16),"",INDEX($AR$1:$AR$121,SMALL(IF($M$2:$M$121&lt;&gt;"",ROW($M$2:$M$121)),ROW(M16))))</f>
        <v>#NUM!</v>
      </c>
      <c r="AS145" s="13" t="e">
        <f t="array" ref="AS145">IF(COUNTA($M$2:$M$121)&lt;ROW(N16),"",INDEX($AS$1:$AS$121,SMALL(IF($M$2:$M$121&lt;&gt;"",ROW($M$2:$M$121)),ROW(N16))))</f>
        <v>#NUM!</v>
      </c>
    </row>
    <row r="146" spans="11:45" ht="12.75" customHeight="1" x14ac:dyDescent="0.15">
      <c r="K146" s="13" t="e">
        <f t="array" ref="K146">IF(COUNTA($M$2:$M$121)&lt;ROW(M17),"",INDEX($K$1:$K$121,SMALL(IF($M$2:$M$121&lt;&gt;"",ROW($M$2:$M$121)),ROW(M17))))</f>
        <v>#NUM!</v>
      </c>
      <c r="L146" s="13" t="e">
        <f t="array" ref="L146">IF(COUNTA($M$2:$M$121)&lt;ROW(M17),"",INDEX($L$1:$L$121,SMALL(IF($M$2:$M$121&lt;&gt;"",ROW($M$2:$M$121)),ROW(M17))))</f>
        <v>#NUM!</v>
      </c>
      <c r="M146" s="13" t="e">
        <f t="array" ref="M146">IF(COUNTA($M$2:$M$121)&lt;ROW(M17),"",INDEX($M$1:$M$121,SMALL(IF($M$2:$M$121&lt;&gt;"",ROW($M$2:$M$121)),ROW(M17))))</f>
        <v>#NUM!</v>
      </c>
      <c r="R146" s="13" t="e">
        <f t="array" ref="R146">IF(COUNTA($M$2:$M$121)&lt;ROW(M17),"",INDEX($R$1:$R$121,SMALL(IF($M$2:$M$121&lt;&gt;"",ROW($M$2:$M$121)),ROW(M17))))</f>
        <v>#NUM!</v>
      </c>
      <c r="S146" s="13" t="e">
        <f t="array" ref="S146">IF(COUNTA($M$2:$M$121)&lt;ROW(N17),"",INDEX($S$1:$S$121,SMALL(IF($M$2:$M$121&lt;&gt;"",ROW($M$2:$M$121)),ROW(N17))))</f>
        <v>#NUM!</v>
      </c>
      <c r="T146" s="13" t="e">
        <f t="array" ref="T146">IF(COUNTA($M$2:$M$121)&lt;ROW(M17),"",INDEX($T$1:$T$121,SMALL(IF($M$2:$M$121&lt;&gt;"",ROW($M$2:$M$121)),ROW(M17))))</f>
        <v>#NUM!</v>
      </c>
      <c r="U146" s="13" t="e">
        <f t="array" ref="U146">IF(COUNTA($M$2:$M$121)&lt;ROW(M17),"",INDEX($U$1:$U$121,SMALL(IF($M$2:$M$121&lt;&gt;"",ROW($M$2:$M$121)),ROW(M17))))</f>
        <v>#NUM!</v>
      </c>
      <c r="V146" s="13" t="e">
        <f t="array" ref="V146">IF(COUNTA($M$2:$M$121)&lt;ROW(M17),"",INDEX($V$1:$V$121,SMALL(IF($M$2:$M$121&lt;&gt;"",ROW($M$2:$M$121)),ROW(M17))))</f>
        <v>#NUM!</v>
      </c>
      <c r="W146" s="13" t="e">
        <f t="array" ref="W146">IF(COUNTA($M$2:$M$121)&lt;ROW(M17),"",INDEX($W$1:$W$121,SMALL(IF($M$2:$M$121&lt;&gt;"",ROW($M$2:$M$121)),ROW(M17))))</f>
        <v>#NUM!</v>
      </c>
      <c r="X146" s="13" t="e">
        <f t="array" ref="X146">IF(COUNTA($M$2:$M$121)&lt;ROW(M17),"",INDEX($X$1:$X$121,SMALL(IF($M$2:$M$121&lt;&gt;"",ROW($M$2:$M$121)),ROW(M17))))</f>
        <v>#NUM!</v>
      </c>
      <c r="Y146" s="13" t="e">
        <f t="array" ref="Y146">IF(COUNTA($M$2:$M$121)&lt;ROW(M17),"",INDEX($Y$1:$Y$121,SMALL(IF($M$2:$M$121&lt;&gt;"",ROW($M$2:$M$121)),ROW(M17))))</f>
        <v>#NUM!</v>
      </c>
      <c r="Z146" s="13" t="e">
        <f t="array" ref="Z146">IF(COUNTA($M$2:$M$121)&lt;ROW(M17),"",INDEX($Z$1:$Z$121,SMALL(IF($M$2:$M$121&lt;&gt;"",ROW($M$2:$M$121)),ROW(M17))))</f>
        <v>#NUM!</v>
      </c>
      <c r="AA146" s="13" t="e">
        <f t="array" ref="AA146">IF(COUNTA($M$2:$M$121)&lt;ROW(M17),"",INDEX($AA$1:$AA$121,SMALL(IF($M$2:$M$121&lt;&gt;"",ROW($M$2:$M$121)),ROW(M17))))</f>
        <v>#NUM!</v>
      </c>
      <c r="AB146" s="13" t="e">
        <f t="array" ref="AB146">IF(COUNTA($M$2:$M$121)&lt;ROW(M17),"",INDEX($AB$1:$AB$121,SMALL(IF($M$2:$M$121&lt;&gt;"",ROW($M$2:$M$121)),ROW(M17))))</f>
        <v>#NUM!</v>
      </c>
      <c r="AC146" s="13" t="e">
        <f t="array" ref="AC146">IF(COUNTA($M$2:$M$121)&lt;ROW(M17),"",INDEX($AC$1:$AC$121,SMALL(IF($M$2:$M$121&lt;&gt;"",ROW($M$2:$M$121)),ROW(M17))))</f>
        <v>#NUM!</v>
      </c>
      <c r="AD146" s="13" t="e">
        <f t="array" ref="AD146">IF(COUNTA($M$2:$M$121)&lt;ROW(M17),"",INDEX($AD$1:$AD$121,SMALL(IF($M$2:$M$121&lt;&gt;"",ROW($M$2:$M$121)),ROW(M17))))</f>
        <v>#NUM!</v>
      </c>
      <c r="AE146" s="13" t="e">
        <f t="array" ref="AE146">IF(COUNTA($M$2:$M$121)&lt;ROW(M17),"",INDEX($AE$1:$AE$121,SMALL(IF($M$2:$M$121&lt;&gt;"",ROW($M$2:$M$121)),ROW(M17))))</f>
        <v>#NUM!</v>
      </c>
      <c r="AF146" s="13" t="e">
        <f t="array" ref="AF146">IF(COUNTA($M$2:$M$121)&lt;ROW(M17),"",INDEX($AF$1:$AF$121,SMALL(IF($M$2:$M$121&lt;&gt;"",ROW($M$2:$M$121)),ROW(M17))))</f>
        <v>#NUM!</v>
      </c>
      <c r="AG146" s="13" t="e">
        <f t="array" ref="AG146">IF(COUNTA($M$2:$M$121)&lt;ROW(M17),"",INDEX($AG$1:$AG$121,SMALL(IF($M$2:$M$121&lt;&gt;"",ROW($M$2:$M$121)),ROW(M17))))</f>
        <v>#NUM!</v>
      </c>
      <c r="AH146" s="13" t="e">
        <f t="array" ref="AH146">IF(COUNTA($M$2:$M$121)&lt;ROW(M17),"",INDEX($AH$1:$AH$121,SMALL(IF($M$2:$M$121&lt;&gt;"",ROW($M$2:$M$121)),ROW(M17))))</f>
        <v>#NUM!</v>
      </c>
      <c r="AI146" s="13" t="e">
        <f t="array" ref="AI146">IF(COUNTA($M$2:$M$121)&lt;ROW(M17),"",INDEX($AI$1:$AI$121,SMALL(IF($M$2:$M$121&lt;&gt;"",ROW($M$2:$M$121)),ROW(M17))))</f>
        <v>#NUM!</v>
      </c>
      <c r="AJ146" s="13" t="e">
        <f t="array" ref="AJ146">IF(COUNTA($M$2:$M$121)&lt;ROW(M17),"",INDEX($AJ$1:$AJ$121,SMALL(IF($M$2:$M$121&lt;&gt;"",ROW($M$2:$M$121)),ROW(M17))))</f>
        <v>#NUM!</v>
      </c>
      <c r="AK146" s="13" t="e">
        <f t="array" ref="AK146">IF(COUNTA($M$2:$M$121)&lt;ROW(M17),"",INDEX($AK$1:$AK$121,SMALL(IF($M$2:$M$121&lt;&gt;"",ROW($M$2:$M$121)),ROW(M17))))</f>
        <v>#NUM!</v>
      </c>
      <c r="AL146" s="13" t="e">
        <f t="array" ref="AL146">IF(COUNTA($M$2:$M$121)&lt;ROW(M17),"",INDEX($AL$1:$AL$121,SMALL(IF($M$2:$M$121&lt;&gt;"",ROW($M$2:$M$121)),ROW(M17))))</f>
        <v>#NUM!</v>
      </c>
      <c r="AM146" s="13" t="e">
        <f t="array" ref="AM146">IF(COUNTA($M$2:$M$121)&lt;ROW(M17),"",INDEX($AM$1:$AM$121,SMALL(IF($M$2:$M$121&lt;&gt;"",ROW($M$2:$M$121)),ROW(M17))))</f>
        <v>#NUM!</v>
      </c>
      <c r="AN146" s="13" t="e">
        <f t="array" ref="AN146">IF(COUNTA($M$2:$M$121)&lt;ROW(M17),"",INDEX($AN$1:$AN$121,SMALL(IF($M$2:$M$121&lt;&gt;"",ROW($M$2:$M$121)),ROW(M17))))</f>
        <v>#NUM!</v>
      </c>
      <c r="AO146" s="13" t="e">
        <f t="array" ref="AO146">IF(COUNTA($M$2:$M$121)&lt;ROW(M17),"",INDEX($AO$1:$AO$121,SMALL(IF($M$2:$M$121&lt;&gt;"",ROW($M$2:$M$121)),ROW(M17))))</f>
        <v>#NUM!</v>
      </c>
      <c r="AP146" s="13" t="e">
        <f t="array" ref="AP146">IF(COUNTA($M$2:$M$121)&lt;ROW(M17),"",INDEX($AP$1:$AP$121,SMALL(IF($M$2:$M$121&lt;&gt;"",ROW($M$2:$M$121)),ROW(M17))))</f>
        <v>#NUM!</v>
      </c>
      <c r="AQ146" s="13" t="e">
        <f t="array" ref="AQ146">IF(COUNTA($M$2:$M$121)&lt;ROW(M17),"",INDEX($AQ$1:$AQ$121,SMALL(IF($M$2:$M$121&lt;&gt;"",ROW($M$2:$M$121)),ROW(M17))))</f>
        <v>#NUM!</v>
      </c>
      <c r="AR146" s="13" t="e">
        <f t="array" ref="AR146">IF(COUNTA($M$2:$M$121)&lt;ROW(M17),"",INDEX($AR$1:$AR$121,SMALL(IF($M$2:$M$121&lt;&gt;"",ROW($M$2:$M$121)),ROW(M17))))</f>
        <v>#NUM!</v>
      </c>
      <c r="AS146" s="13" t="e">
        <f t="array" ref="AS146">IF(COUNTA($M$2:$M$121)&lt;ROW(N17),"",INDEX($AS$1:$AS$121,SMALL(IF($M$2:$M$121&lt;&gt;"",ROW($M$2:$M$121)),ROW(N17))))</f>
        <v>#NUM!</v>
      </c>
    </row>
    <row r="147" spans="11:45" ht="12.75" customHeight="1" x14ac:dyDescent="0.15">
      <c r="K147" s="13" t="e">
        <f t="array" ref="K147">IF(COUNTA($M$2:$M$121)&lt;ROW(M18),"",INDEX($K$1:$K$121,SMALL(IF($M$2:$M$121&lt;&gt;"",ROW($M$2:$M$121)),ROW(M18))))</f>
        <v>#NUM!</v>
      </c>
      <c r="L147" s="13" t="e">
        <f t="array" ref="L147">IF(COUNTA($M$2:$M$121)&lt;ROW(M18),"",INDEX($L$1:$L$121,SMALL(IF($M$2:$M$121&lt;&gt;"",ROW($M$2:$M$121)),ROW(M18))))</f>
        <v>#NUM!</v>
      </c>
      <c r="M147" s="13" t="e">
        <f t="array" ref="M147">IF(COUNTA($M$2:$M$121)&lt;ROW(M18),"",INDEX($M$1:$M$121,SMALL(IF($M$2:$M$121&lt;&gt;"",ROW($M$2:$M$121)),ROW(M18))))</f>
        <v>#NUM!</v>
      </c>
      <c r="R147" s="13" t="e">
        <f t="array" ref="R147">IF(COUNTA($M$2:$M$121)&lt;ROW(M18),"",INDEX($R$1:$R$121,SMALL(IF($M$2:$M$121&lt;&gt;"",ROW($M$2:$M$121)),ROW(M18))))</f>
        <v>#NUM!</v>
      </c>
      <c r="S147" s="13" t="e">
        <f t="array" ref="S147">IF(COUNTA($M$2:$M$121)&lt;ROW(N18),"",INDEX($S$1:$S$121,SMALL(IF($M$2:$M$121&lt;&gt;"",ROW($M$2:$M$121)),ROW(N18))))</f>
        <v>#NUM!</v>
      </c>
      <c r="T147" s="13" t="e">
        <f t="array" ref="T147">IF(COUNTA($M$2:$M$121)&lt;ROW(M18),"",INDEX($T$1:$T$121,SMALL(IF($M$2:$M$121&lt;&gt;"",ROW($M$2:$M$121)),ROW(M18))))</f>
        <v>#NUM!</v>
      </c>
      <c r="U147" s="13" t="e">
        <f t="array" ref="U147">IF(COUNTA($M$2:$M$121)&lt;ROW(M18),"",INDEX($U$1:$U$121,SMALL(IF($M$2:$M$121&lt;&gt;"",ROW($M$2:$M$121)),ROW(M18))))</f>
        <v>#NUM!</v>
      </c>
      <c r="V147" s="13" t="e">
        <f t="array" ref="V147">IF(COUNTA($M$2:$M$121)&lt;ROW(M18),"",INDEX($V$1:$V$121,SMALL(IF($M$2:$M$121&lt;&gt;"",ROW($M$2:$M$121)),ROW(M18))))</f>
        <v>#NUM!</v>
      </c>
      <c r="W147" s="13" t="e">
        <f t="array" ref="W147">IF(COUNTA($M$2:$M$121)&lt;ROW(M18),"",INDEX($W$1:$W$121,SMALL(IF($M$2:$M$121&lt;&gt;"",ROW($M$2:$M$121)),ROW(M18))))</f>
        <v>#NUM!</v>
      </c>
      <c r="X147" s="13" t="e">
        <f t="array" ref="X147">IF(COUNTA($M$2:$M$121)&lt;ROW(M18),"",INDEX($X$1:$X$121,SMALL(IF($M$2:$M$121&lt;&gt;"",ROW($M$2:$M$121)),ROW(M18))))</f>
        <v>#NUM!</v>
      </c>
      <c r="Y147" s="13" t="e">
        <f t="array" ref="Y147">IF(COUNTA($M$2:$M$121)&lt;ROW(M18),"",INDEX($Y$1:$Y$121,SMALL(IF($M$2:$M$121&lt;&gt;"",ROW($M$2:$M$121)),ROW(M18))))</f>
        <v>#NUM!</v>
      </c>
      <c r="Z147" s="13" t="e">
        <f t="array" ref="Z147">IF(COUNTA($M$2:$M$121)&lt;ROW(M18),"",INDEX($Z$1:$Z$121,SMALL(IF($M$2:$M$121&lt;&gt;"",ROW($M$2:$M$121)),ROW(M18))))</f>
        <v>#NUM!</v>
      </c>
      <c r="AA147" s="13" t="e">
        <f t="array" ref="AA147">IF(COUNTA($M$2:$M$121)&lt;ROW(M18),"",INDEX($AA$1:$AA$121,SMALL(IF($M$2:$M$121&lt;&gt;"",ROW($M$2:$M$121)),ROW(M18))))</f>
        <v>#NUM!</v>
      </c>
      <c r="AB147" s="13" t="e">
        <f t="array" ref="AB147">IF(COUNTA($M$2:$M$121)&lt;ROW(M18),"",INDEX($AB$1:$AB$121,SMALL(IF($M$2:$M$121&lt;&gt;"",ROW($M$2:$M$121)),ROW(M18))))</f>
        <v>#NUM!</v>
      </c>
      <c r="AC147" s="13" t="e">
        <f t="array" ref="AC147">IF(COUNTA($M$2:$M$121)&lt;ROW(M18),"",INDEX($AC$1:$AC$121,SMALL(IF($M$2:$M$121&lt;&gt;"",ROW($M$2:$M$121)),ROW(M18))))</f>
        <v>#NUM!</v>
      </c>
      <c r="AD147" s="13" t="e">
        <f t="array" ref="AD147">IF(COUNTA($M$2:$M$121)&lt;ROW(M18),"",INDEX($AD$1:$AD$121,SMALL(IF($M$2:$M$121&lt;&gt;"",ROW($M$2:$M$121)),ROW(M18))))</f>
        <v>#NUM!</v>
      </c>
      <c r="AE147" s="13" t="e">
        <f t="array" ref="AE147">IF(COUNTA($M$2:$M$121)&lt;ROW(M18),"",INDEX($AE$1:$AE$121,SMALL(IF($M$2:$M$121&lt;&gt;"",ROW($M$2:$M$121)),ROW(M18))))</f>
        <v>#NUM!</v>
      </c>
      <c r="AF147" s="13" t="e">
        <f t="array" ref="AF147">IF(COUNTA($M$2:$M$121)&lt;ROW(M18),"",INDEX($AF$1:$AF$121,SMALL(IF($M$2:$M$121&lt;&gt;"",ROW($M$2:$M$121)),ROW(M18))))</f>
        <v>#NUM!</v>
      </c>
      <c r="AG147" s="13" t="e">
        <f t="array" ref="AG147">IF(COUNTA($M$2:$M$121)&lt;ROW(M18),"",INDEX($AG$1:$AG$121,SMALL(IF($M$2:$M$121&lt;&gt;"",ROW($M$2:$M$121)),ROW(M18))))</f>
        <v>#NUM!</v>
      </c>
      <c r="AH147" s="13" t="e">
        <f t="array" ref="AH147">IF(COUNTA($M$2:$M$121)&lt;ROW(M18),"",INDEX($AH$1:$AH$121,SMALL(IF($M$2:$M$121&lt;&gt;"",ROW($M$2:$M$121)),ROW(M18))))</f>
        <v>#NUM!</v>
      </c>
      <c r="AI147" s="13" t="e">
        <f t="array" ref="AI147">IF(COUNTA($M$2:$M$121)&lt;ROW(M18),"",INDEX($AI$1:$AI$121,SMALL(IF($M$2:$M$121&lt;&gt;"",ROW($M$2:$M$121)),ROW(M18))))</f>
        <v>#NUM!</v>
      </c>
      <c r="AJ147" s="13" t="e">
        <f t="array" ref="AJ147">IF(COUNTA($M$2:$M$121)&lt;ROW(M18),"",INDEX($AJ$1:$AJ$121,SMALL(IF($M$2:$M$121&lt;&gt;"",ROW($M$2:$M$121)),ROW(M18))))</f>
        <v>#NUM!</v>
      </c>
      <c r="AK147" s="13" t="e">
        <f t="array" ref="AK147">IF(COUNTA($M$2:$M$121)&lt;ROW(M18),"",INDEX($AK$1:$AK$121,SMALL(IF($M$2:$M$121&lt;&gt;"",ROW($M$2:$M$121)),ROW(M18))))</f>
        <v>#NUM!</v>
      </c>
      <c r="AL147" s="13" t="e">
        <f t="array" ref="AL147">IF(COUNTA($M$2:$M$121)&lt;ROW(M18),"",INDEX($AL$1:$AL$121,SMALL(IF($M$2:$M$121&lt;&gt;"",ROW($M$2:$M$121)),ROW(M18))))</f>
        <v>#NUM!</v>
      </c>
      <c r="AM147" s="13" t="e">
        <f t="array" ref="AM147">IF(COUNTA($M$2:$M$121)&lt;ROW(M18),"",INDEX($AM$1:$AM$121,SMALL(IF($M$2:$M$121&lt;&gt;"",ROW($M$2:$M$121)),ROW(M18))))</f>
        <v>#NUM!</v>
      </c>
      <c r="AN147" s="13" t="e">
        <f t="array" ref="AN147">IF(COUNTA($M$2:$M$121)&lt;ROW(M18),"",INDEX($AN$1:$AN$121,SMALL(IF($M$2:$M$121&lt;&gt;"",ROW($M$2:$M$121)),ROW(M18))))</f>
        <v>#NUM!</v>
      </c>
      <c r="AO147" s="13" t="e">
        <f t="array" ref="AO147">IF(COUNTA($M$2:$M$121)&lt;ROW(M18),"",INDEX($AO$1:$AO$121,SMALL(IF($M$2:$M$121&lt;&gt;"",ROW($M$2:$M$121)),ROW(M18))))</f>
        <v>#NUM!</v>
      </c>
      <c r="AP147" s="13" t="e">
        <f t="array" ref="AP147">IF(COUNTA($M$2:$M$121)&lt;ROW(M18),"",INDEX($AP$1:$AP$121,SMALL(IF($M$2:$M$121&lt;&gt;"",ROW($M$2:$M$121)),ROW(M18))))</f>
        <v>#NUM!</v>
      </c>
      <c r="AQ147" s="13" t="e">
        <f t="array" ref="AQ147">IF(COUNTA($M$2:$M$121)&lt;ROW(M18),"",INDEX($AQ$1:$AQ$121,SMALL(IF($M$2:$M$121&lt;&gt;"",ROW($M$2:$M$121)),ROW(M18))))</f>
        <v>#NUM!</v>
      </c>
      <c r="AR147" s="13" t="e">
        <f t="array" ref="AR147">IF(COUNTA($M$2:$M$121)&lt;ROW(M18),"",INDEX($AR$1:$AR$121,SMALL(IF($M$2:$M$121&lt;&gt;"",ROW($M$2:$M$121)),ROW(M18))))</f>
        <v>#NUM!</v>
      </c>
      <c r="AS147" s="13" t="e">
        <f t="array" ref="AS147">IF(COUNTA($M$2:$M$121)&lt;ROW(N18),"",INDEX($AS$1:$AS$121,SMALL(IF($M$2:$M$121&lt;&gt;"",ROW($M$2:$M$121)),ROW(N18))))</f>
        <v>#NUM!</v>
      </c>
    </row>
    <row r="148" spans="11:45" ht="12.75" customHeight="1" x14ac:dyDescent="0.15">
      <c r="K148" s="13" t="e">
        <f t="array" ref="K148">IF(COUNTA($M$2:$M$121)&lt;ROW(M19),"",INDEX($K$1:$K$121,SMALL(IF($M$2:$M$121&lt;&gt;"",ROW($M$2:$M$121)),ROW(M19))))</f>
        <v>#NUM!</v>
      </c>
      <c r="L148" s="13" t="e">
        <f t="array" ref="L148">IF(COUNTA($M$2:$M$121)&lt;ROW(M19),"",INDEX($L$1:$L$121,SMALL(IF($M$2:$M$121&lt;&gt;"",ROW($M$2:$M$121)),ROW(M19))))</f>
        <v>#NUM!</v>
      </c>
      <c r="M148" s="13" t="e">
        <f t="array" ref="M148">IF(COUNTA($M$2:$M$121)&lt;ROW(M19),"",INDEX($M$1:$M$121,SMALL(IF($M$2:$M$121&lt;&gt;"",ROW($M$2:$M$121)),ROW(M19))))</f>
        <v>#NUM!</v>
      </c>
      <c r="R148" s="13" t="e">
        <f t="array" ref="R148">IF(COUNTA($M$2:$M$121)&lt;ROW(M19),"",INDEX($R$1:$R$121,SMALL(IF($M$2:$M$121&lt;&gt;"",ROW($M$2:$M$121)),ROW(M19))))</f>
        <v>#NUM!</v>
      </c>
      <c r="S148" s="13" t="e">
        <f t="array" ref="S148">IF(COUNTA($M$2:$M$121)&lt;ROW(N19),"",INDEX($S$1:$S$121,SMALL(IF($M$2:$M$121&lt;&gt;"",ROW($M$2:$M$121)),ROW(N19))))</f>
        <v>#NUM!</v>
      </c>
      <c r="T148" s="13" t="e">
        <f t="array" ref="T148">IF(COUNTA($M$2:$M$121)&lt;ROW(M19),"",INDEX($T$1:$T$121,SMALL(IF($M$2:$M$121&lt;&gt;"",ROW($M$2:$M$121)),ROW(M19))))</f>
        <v>#NUM!</v>
      </c>
      <c r="U148" s="13" t="e">
        <f t="array" ref="U148">IF(COUNTA($M$2:$M$121)&lt;ROW(M19),"",INDEX($U$1:$U$121,SMALL(IF($M$2:$M$121&lt;&gt;"",ROW($M$2:$M$121)),ROW(M19))))</f>
        <v>#NUM!</v>
      </c>
      <c r="V148" s="13" t="e">
        <f t="array" ref="V148">IF(COUNTA($M$2:$M$121)&lt;ROW(M19),"",INDEX($V$1:$V$121,SMALL(IF($M$2:$M$121&lt;&gt;"",ROW($M$2:$M$121)),ROW(M19))))</f>
        <v>#NUM!</v>
      </c>
      <c r="W148" s="13" t="e">
        <f t="array" ref="W148">IF(COUNTA($M$2:$M$121)&lt;ROW(M19),"",INDEX($W$1:$W$121,SMALL(IF($M$2:$M$121&lt;&gt;"",ROW($M$2:$M$121)),ROW(M19))))</f>
        <v>#NUM!</v>
      </c>
      <c r="X148" s="13" t="e">
        <f t="array" ref="X148">IF(COUNTA($M$2:$M$121)&lt;ROW(M19),"",INDEX($X$1:$X$121,SMALL(IF($M$2:$M$121&lt;&gt;"",ROW($M$2:$M$121)),ROW(M19))))</f>
        <v>#NUM!</v>
      </c>
      <c r="Y148" s="13" t="e">
        <f t="array" ref="Y148">IF(COUNTA($M$2:$M$121)&lt;ROW(M19),"",INDEX($Y$1:$Y$121,SMALL(IF($M$2:$M$121&lt;&gt;"",ROW($M$2:$M$121)),ROW(M19))))</f>
        <v>#NUM!</v>
      </c>
      <c r="Z148" s="13" t="e">
        <f t="array" ref="Z148">IF(COUNTA($M$2:$M$121)&lt;ROW(M19),"",INDEX($Z$1:$Z$121,SMALL(IF($M$2:$M$121&lt;&gt;"",ROW($M$2:$M$121)),ROW(M19))))</f>
        <v>#NUM!</v>
      </c>
      <c r="AA148" s="13" t="e">
        <f t="array" ref="AA148">IF(COUNTA($M$2:$M$121)&lt;ROW(M19),"",INDEX($AA$1:$AA$121,SMALL(IF($M$2:$M$121&lt;&gt;"",ROW($M$2:$M$121)),ROW(M19))))</f>
        <v>#NUM!</v>
      </c>
      <c r="AB148" s="13" t="e">
        <f t="array" ref="AB148">IF(COUNTA($M$2:$M$121)&lt;ROW(M19),"",INDEX($AB$1:$AB$121,SMALL(IF($M$2:$M$121&lt;&gt;"",ROW($M$2:$M$121)),ROW(M19))))</f>
        <v>#NUM!</v>
      </c>
      <c r="AC148" s="13" t="e">
        <f t="array" ref="AC148">IF(COUNTA($M$2:$M$121)&lt;ROW(M19),"",INDEX($AC$1:$AC$121,SMALL(IF($M$2:$M$121&lt;&gt;"",ROW($M$2:$M$121)),ROW(M19))))</f>
        <v>#NUM!</v>
      </c>
      <c r="AD148" s="13" t="e">
        <f t="array" ref="AD148">IF(COUNTA($M$2:$M$121)&lt;ROW(M19),"",INDEX($AD$1:$AD$121,SMALL(IF($M$2:$M$121&lt;&gt;"",ROW($M$2:$M$121)),ROW(M19))))</f>
        <v>#NUM!</v>
      </c>
      <c r="AE148" s="13" t="e">
        <f t="array" ref="AE148">IF(COUNTA($M$2:$M$121)&lt;ROW(M19),"",INDEX($AE$1:$AE$121,SMALL(IF($M$2:$M$121&lt;&gt;"",ROW($M$2:$M$121)),ROW(M19))))</f>
        <v>#NUM!</v>
      </c>
      <c r="AF148" s="13" t="e">
        <f t="array" ref="AF148">IF(COUNTA($M$2:$M$121)&lt;ROW(M19),"",INDEX($AF$1:$AF$121,SMALL(IF($M$2:$M$121&lt;&gt;"",ROW($M$2:$M$121)),ROW(M19))))</f>
        <v>#NUM!</v>
      </c>
      <c r="AG148" s="13" t="e">
        <f t="array" ref="AG148">IF(COUNTA($M$2:$M$121)&lt;ROW(M19),"",INDEX($AG$1:$AG$121,SMALL(IF($M$2:$M$121&lt;&gt;"",ROW($M$2:$M$121)),ROW(M19))))</f>
        <v>#NUM!</v>
      </c>
      <c r="AH148" s="13" t="e">
        <f t="array" ref="AH148">IF(COUNTA($M$2:$M$121)&lt;ROW(M19),"",INDEX($AH$1:$AH$121,SMALL(IF($M$2:$M$121&lt;&gt;"",ROW($M$2:$M$121)),ROW(M19))))</f>
        <v>#NUM!</v>
      </c>
      <c r="AI148" s="13" t="e">
        <f t="array" ref="AI148">IF(COUNTA($M$2:$M$121)&lt;ROW(M19),"",INDEX($AI$1:$AI$121,SMALL(IF($M$2:$M$121&lt;&gt;"",ROW($M$2:$M$121)),ROW(M19))))</f>
        <v>#NUM!</v>
      </c>
      <c r="AJ148" s="13" t="e">
        <f t="array" ref="AJ148">IF(COUNTA($M$2:$M$121)&lt;ROW(M19),"",INDEX($AJ$1:$AJ$121,SMALL(IF($M$2:$M$121&lt;&gt;"",ROW($M$2:$M$121)),ROW(M19))))</f>
        <v>#NUM!</v>
      </c>
      <c r="AK148" s="13" t="e">
        <f t="array" ref="AK148">IF(COUNTA($M$2:$M$121)&lt;ROW(M19),"",INDEX($AK$1:$AK$121,SMALL(IF($M$2:$M$121&lt;&gt;"",ROW($M$2:$M$121)),ROW(M19))))</f>
        <v>#NUM!</v>
      </c>
      <c r="AL148" s="13" t="e">
        <f t="array" ref="AL148">IF(COUNTA($M$2:$M$121)&lt;ROW(M19),"",INDEX($AL$1:$AL$121,SMALL(IF($M$2:$M$121&lt;&gt;"",ROW($M$2:$M$121)),ROW(M19))))</f>
        <v>#NUM!</v>
      </c>
      <c r="AM148" s="13" t="e">
        <f t="array" ref="AM148">IF(COUNTA($M$2:$M$121)&lt;ROW(M19),"",INDEX($AM$1:$AM$121,SMALL(IF($M$2:$M$121&lt;&gt;"",ROW($M$2:$M$121)),ROW(M19))))</f>
        <v>#NUM!</v>
      </c>
      <c r="AN148" s="13" t="e">
        <f t="array" ref="AN148">IF(COUNTA($M$2:$M$121)&lt;ROW(M19),"",INDEX($AN$1:$AN$121,SMALL(IF($M$2:$M$121&lt;&gt;"",ROW($M$2:$M$121)),ROW(M19))))</f>
        <v>#NUM!</v>
      </c>
      <c r="AO148" s="13" t="e">
        <f t="array" ref="AO148">IF(COUNTA($M$2:$M$121)&lt;ROW(M19),"",INDEX($AO$1:$AO$121,SMALL(IF($M$2:$M$121&lt;&gt;"",ROW($M$2:$M$121)),ROW(M19))))</f>
        <v>#NUM!</v>
      </c>
      <c r="AP148" s="13" t="e">
        <f t="array" ref="AP148">IF(COUNTA($M$2:$M$121)&lt;ROW(M19),"",INDEX($AP$1:$AP$121,SMALL(IF($M$2:$M$121&lt;&gt;"",ROW($M$2:$M$121)),ROW(M19))))</f>
        <v>#NUM!</v>
      </c>
      <c r="AQ148" s="13" t="e">
        <f t="array" ref="AQ148">IF(COUNTA($M$2:$M$121)&lt;ROW(M19),"",INDEX($AQ$1:$AQ$121,SMALL(IF($M$2:$M$121&lt;&gt;"",ROW($M$2:$M$121)),ROW(M19))))</f>
        <v>#NUM!</v>
      </c>
      <c r="AR148" s="13" t="e">
        <f t="array" ref="AR148">IF(COUNTA($M$2:$M$121)&lt;ROW(M19),"",INDEX($AR$1:$AR$121,SMALL(IF($M$2:$M$121&lt;&gt;"",ROW($M$2:$M$121)),ROW(M19))))</f>
        <v>#NUM!</v>
      </c>
      <c r="AS148" s="13" t="e">
        <f t="array" ref="AS148">IF(COUNTA($M$2:$M$121)&lt;ROW(N19),"",INDEX($AS$1:$AS$121,SMALL(IF($M$2:$M$121&lt;&gt;"",ROW($M$2:$M$121)),ROW(N19))))</f>
        <v>#NUM!</v>
      </c>
    </row>
    <row r="149" spans="11:45" ht="12.75" customHeight="1" x14ac:dyDescent="0.15">
      <c r="K149" s="13" t="e">
        <f t="array" ref="K149">IF(COUNTA($M$2:$M$121)&lt;ROW(M20),"",INDEX($K$1:$K$121,SMALL(IF($M$2:$M$121&lt;&gt;"",ROW($M$2:$M$121)),ROW(M20))))</f>
        <v>#NUM!</v>
      </c>
      <c r="L149" s="13" t="e">
        <f t="array" ref="L149">IF(COUNTA($M$2:$M$121)&lt;ROW(M20),"",INDEX($L$1:$L$121,SMALL(IF($M$2:$M$121&lt;&gt;"",ROW($M$2:$M$121)),ROW(M20))))</f>
        <v>#NUM!</v>
      </c>
      <c r="M149" s="13" t="e">
        <f t="array" ref="M149">IF(COUNTA($M$2:$M$121)&lt;ROW(M20),"",INDEX($M$1:$M$121,SMALL(IF($M$2:$M$121&lt;&gt;"",ROW($M$2:$M$121)),ROW(M20))))</f>
        <v>#NUM!</v>
      </c>
      <c r="R149" s="13" t="e">
        <f t="array" ref="R149">IF(COUNTA($M$2:$M$121)&lt;ROW(M20),"",INDEX($R$1:$R$121,SMALL(IF($M$2:$M$121&lt;&gt;"",ROW($M$2:$M$121)),ROW(M20))))</f>
        <v>#NUM!</v>
      </c>
      <c r="S149" s="13" t="e">
        <f t="array" ref="S149">IF(COUNTA($M$2:$M$121)&lt;ROW(N20),"",INDEX($S$1:$S$121,SMALL(IF($M$2:$M$121&lt;&gt;"",ROW($M$2:$M$121)),ROW(N20))))</f>
        <v>#NUM!</v>
      </c>
      <c r="T149" s="13" t="e">
        <f t="array" ref="T149">IF(COUNTA($M$2:$M$121)&lt;ROW(M20),"",INDEX($T$1:$T$121,SMALL(IF($M$2:$M$121&lt;&gt;"",ROW($M$2:$M$121)),ROW(M20))))</f>
        <v>#NUM!</v>
      </c>
      <c r="U149" s="13" t="e">
        <f t="array" ref="U149">IF(COUNTA($M$2:$M$121)&lt;ROW(M20),"",INDEX($U$1:$U$121,SMALL(IF($M$2:$M$121&lt;&gt;"",ROW($M$2:$M$121)),ROW(M20))))</f>
        <v>#NUM!</v>
      </c>
      <c r="V149" s="13" t="e">
        <f t="array" ref="V149">IF(COUNTA($M$2:$M$121)&lt;ROW(M20),"",INDEX($V$1:$V$121,SMALL(IF($M$2:$M$121&lt;&gt;"",ROW($M$2:$M$121)),ROW(M20))))</f>
        <v>#NUM!</v>
      </c>
      <c r="W149" s="13" t="e">
        <f t="array" ref="W149">IF(COUNTA($M$2:$M$121)&lt;ROW(M20),"",INDEX($W$1:$W$121,SMALL(IF($M$2:$M$121&lt;&gt;"",ROW($M$2:$M$121)),ROW(M20))))</f>
        <v>#NUM!</v>
      </c>
      <c r="X149" s="13" t="e">
        <f t="array" ref="X149">IF(COUNTA($M$2:$M$121)&lt;ROW(M20),"",INDEX($X$1:$X$121,SMALL(IF($M$2:$M$121&lt;&gt;"",ROW($M$2:$M$121)),ROW(M20))))</f>
        <v>#NUM!</v>
      </c>
      <c r="Y149" s="13" t="e">
        <f t="array" ref="Y149">IF(COUNTA($M$2:$M$121)&lt;ROW(M20),"",INDEX($Y$1:$Y$121,SMALL(IF($M$2:$M$121&lt;&gt;"",ROW($M$2:$M$121)),ROW(M20))))</f>
        <v>#NUM!</v>
      </c>
      <c r="Z149" s="13" t="e">
        <f t="array" ref="Z149">IF(COUNTA($M$2:$M$121)&lt;ROW(M20),"",INDEX($Z$1:$Z$121,SMALL(IF($M$2:$M$121&lt;&gt;"",ROW($M$2:$M$121)),ROW(M20))))</f>
        <v>#NUM!</v>
      </c>
      <c r="AA149" s="13" t="e">
        <f t="array" ref="AA149">IF(COUNTA($M$2:$M$121)&lt;ROW(M20),"",INDEX($AA$1:$AA$121,SMALL(IF($M$2:$M$121&lt;&gt;"",ROW($M$2:$M$121)),ROW(M20))))</f>
        <v>#NUM!</v>
      </c>
      <c r="AB149" s="13" t="e">
        <f t="array" ref="AB149">IF(COUNTA($M$2:$M$121)&lt;ROW(M20),"",INDEX($AB$1:$AB$121,SMALL(IF($M$2:$M$121&lt;&gt;"",ROW($M$2:$M$121)),ROW(M20))))</f>
        <v>#NUM!</v>
      </c>
      <c r="AC149" s="13" t="e">
        <f t="array" ref="AC149">IF(COUNTA($M$2:$M$121)&lt;ROW(M20),"",INDEX($AC$1:$AC$121,SMALL(IF($M$2:$M$121&lt;&gt;"",ROW($M$2:$M$121)),ROW(M20))))</f>
        <v>#NUM!</v>
      </c>
      <c r="AD149" s="13" t="e">
        <f t="array" ref="AD149">IF(COUNTA($M$2:$M$121)&lt;ROW(M20),"",INDEX($AD$1:$AD$121,SMALL(IF($M$2:$M$121&lt;&gt;"",ROW($M$2:$M$121)),ROW(M20))))</f>
        <v>#NUM!</v>
      </c>
      <c r="AE149" s="13" t="e">
        <f t="array" ref="AE149">IF(COUNTA($M$2:$M$121)&lt;ROW(M20),"",INDEX($AE$1:$AE$121,SMALL(IF($M$2:$M$121&lt;&gt;"",ROW($M$2:$M$121)),ROW(M20))))</f>
        <v>#NUM!</v>
      </c>
      <c r="AF149" s="13" t="e">
        <f t="array" ref="AF149">IF(COUNTA($M$2:$M$121)&lt;ROW(M20),"",INDEX($AF$1:$AF$121,SMALL(IF($M$2:$M$121&lt;&gt;"",ROW($M$2:$M$121)),ROW(M20))))</f>
        <v>#NUM!</v>
      </c>
      <c r="AG149" s="13" t="e">
        <f t="array" ref="AG149">IF(COUNTA($M$2:$M$121)&lt;ROW(M20),"",INDEX($AG$1:$AG$121,SMALL(IF($M$2:$M$121&lt;&gt;"",ROW($M$2:$M$121)),ROW(M20))))</f>
        <v>#NUM!</v>
      </c>
      <c r="AH149" s="13" t="e">
        <f t="array" ref="AH149">IF(COUNTA($M$2:$M$121)&lt;ROW(M20),"",INDEX($AH$1:$AH$121,SMALL(IF($M$2:$M$121&lt;&gt;"",ROW($M$2:$M$121)),ROW(M20))))</f>
        <v>#NUM!</v>
      </c>
      <c r="AI149" s="13" t="e">
        <f t="array" ref="AI149">IF(COUNTA($M$2:$M$121)&lt;ROW(M20),"",INDEX($AI$1:$AI$121,SMALL(IF($M$2:$M$121&lt;&gt;"",ROW($M$2:$M$121)),ROW(M20))))</f>
        <v>#NUM!</v>
      </c>
      <c r="AJ149" s="13" t="e">
        <f t="array" ref="AJ149">IF(COUNTA($M$2:$M$121)&lt;ROW(M20),"",INDEX($AJ$1:$AJ$121,SMALL(IF($M$2:$M$121&lt;&gt;"",ROW($M$2:$M$121)),ROW(M20))))</f>
        <v>#NUM!</v>
      </c>
      <c r="AK149" s="13" t="e">
        <f t="array" ref="AK149">IF(COUNTA($M$2:$M$121)&lt;ROW(M20),"",INDEX($AK$1:$AK$121,SMALL(IF($M$2:$M$121&lt;&gt;"",ROW($M$2:$M$121)),ROW(M20))))</f>
        <v>#NUM!</v>
      </c>
      <c r="AL149" s="13" t="e">
        <f t="array" ref="AL149">IF(COUNTA($M$2:$M$121)&lt;ROW(M20),"",INDEX($AL$1:$AL$121,SMALL(IF($M$2:$M$121&lt;&gt;"",ROW($M$2:$M$121)),ROW(M20))))</f>
        <v>#NUM!</v>
      </c>
      <c r="AM149" s="13" t="e">
        <f t="array" ref="AM149">IF(COUNTA($M$2:$M$121)&lt;ROW(M20),"",INDEX($AM$1:$AM$121,SMALL(IF($M$2:$M$121&lt;&gt;"",ROW($M$2:$M$121)),ROW(M20))))</f>
        <v>#NUM!</v>
      </c>
      <c r="AN149" s="13" t="e">
        <f t="array" ref="AN149">IF(COUNTA($M$2:$M$121)&lt;ROW(M20),"",INDEX($AN$1:$AN$121,SMALL(IF($M$2:$M$121&lt;&gt;"",ROW($M$2:$M$121)),ROW(M20))))</f>
        <v>#NUM!</v>
      </c>
      <c r="AO149" s="13" t="e">
        <f t="array" ref="AO149">IF(COUNTA($M$2:$M$121)&lt;ROW(M20),"",INDEX($AO$1:$AO$121,SMALL(IF($M$2:$M$121&lt;&gt;"",ROW($M$2:$M$121)),ROW(M20))))</f>
        <v>#NUM!</v>
      </c>
      <c r="AP149" s="13" t="e">
        <f t="array" ref="AP149">IF(COUNTA($M$2:$M$121)&lt;ROW(M20),"",INDEX($AP$1:$AP$121,SMALL(IF($M$2:$M$121&lt;&gt;"",ROW($M$2:$M$121)),ROW(M20))))</f>
        <v>#NUM!</v>
      </c>
      <c r="AQ149" s="13" t="e">
        <f t="array" ref="AQ149">IF(COUNTA($M$2:$M$121)&lt;ROW(M20),"",INDEX($AQ$1:$AQ$121,SMALL(IF($M$2:$M$121&lt;&gt;"",ROW($M$2:$M$121)),ROW(M20))))</f>
        <v>#NUM!</v>
      </c>
      <c r="AR149" s="13" t="e">
        <f t="array" ref="AR149">IF(COUNTA($M$2:$M$121)&lt;ROW(M20),"",INDEX($AR$1:$AR$121,SMALL(IF($M$2:$M$121&lt;&gt;"",ROW($M$2:$M$121)),ROW(M20))))</f>
        <v>#NUM!</v>
      </c>
      <c r="AS149" s="13" t="e">
        <f t="array" ref="AS149">IF(COUNTA($M$2:$M$121)&lt;ROW(N20),"",INDEX($AS$1:$AS$121,SMALL(IF($M$2:$M$121&lt;&gt;"",ROW($M$2:$M$121)),ROW(N20))))</f>
        <v>#NUM!</v>
      </c>
    </row>
    <row r="150" spans="11:45" ht="12.75" customHeight="1" x14ac:dyDescent="0.15">
      <c r="K150" s="13" t="e">
        <f t="array" ref="K150">IF(COUNTA($M$2:$M$121)&lt;ROW(M21),"",INDEX($K$1:$K$121,SMALL(IF($M$2:$M$121&lt;&gt;"",ROW($M$2:$M$121)),ROW(M21))))</f>
        <v>#NUM!</v>
      </c>
      <c r="L150" s="13" t="e">
        <f t="array" ref="L150">IF(COUNTA($M$2:$M$121)&lt;ROW(M21),"",INDEX($L$1:$L$121,SMALL(IF($M$2:$M$121&lt;&gt;"",ROW($M$2:$M$121)),ROW(M21))))</f>
        <v>#NUM!</v>
      </c>
      <c r="M150" s="13" t="e">
        <f t="array" ref="M150">IF(COUNTA($M$2:$M$121)&lt;ROW(M21),"",INDEX($M$1:$M$121,SMALL(IF($M$2:$M$121&lt;&gt;"",ROW($M$2:$M$121)),ROW(M21))))</f>
        <v>#NUM!</v>
      </c>
      <c r="R150" s="13" t="e">
        <f t="array" ref="R150">IF(COUNTA($M$2:$M$121)&lt;ROW(M21),"",INDEX($R$1:$R$121,SMALL(IF($M$2:$M$121&lt;&gt;"",ROW($M$2:$M$121)),ROW(M21))))</f>
        <v>#NUM!</v>
      </c>
      <c r="S150" s="13" t="e">
        <f t="array" ref="S150">IF(COUNTA($M$2:$M$121)&lt;ROW(N21),"",INDEX($S$1:$S$121,SMALL(IF($M$2:$M$121&lt;&gt;"",ROW($M$2:$M$121)),ROW(N21))))</f>
        <v>#NUM!</v>
      </c>
      <c r="T150" s="13" t="e">
        <f t="array" ref="T150">IF(COUNTA($M$2:$M$121)&lt;ROW(M21),"",INDEX($T$1:$T$121,SMALL(IF($M$2:$M$121&lt;&gt;"",ROW($M$2:$M$121)),ROW(M21))))</f>
        <v>#NUM!</v>
      </c>
      <c r="U150" s="13" t="e">
        <f t="array" ref="U150">IF(COUNTA($M$2:$M$121)&lt;ROW(M21),"",INDEX($U$1:$U$121,SMALL(IF($M$2:$M$121&lt;&gt;"",ROW($M$2:$M$121)),ROW(M21))))</f>
        <v>#NUM!</v>
      </c>
      <c r="V150" s="13" t="e">
        <f t="array" ref="V150">IF(COUNTA($M$2:$M$121)&lt;ROW(M21),"",INDEX($V$1:$V$121,SMALL(IF($M$2:$M$121&lt;&gt;"",ROW($M$2:$M$121)),ROW(M21))))</f>
        <v>#NUM!</v>
      </c>
      <c r="W150" s="13" t="e">
        <f t="array" ref="W150">IF(COUNTA($M$2:$M$121)&lt;ROW(M21),"",INDEX($W$1:$W$121,SMALL(IF($M$2:$M$121&lt;&gt;"",ROW($M$2:$M$121)),ROW(M21))))</f>
        <v>#NUM!</v>
      </c>
      <c r="X150" s="13" t="e">
        <f t="array" ref="X150">IF(COUNTA($M$2:$M$121)&lt;ROW(M21),"",INDEX($X$1:$X$121,SMALL(IF($M$2:$M$121&lt;&gt;"",ROW($M$2:$M$121)),ROW(M21))))</f>
        <v>#NUM!</v>
      </c>
      <c r="Y150" s="13" t="e">
        <f t="array" ref="Y150">IF(COUNTA($M$2:$M$121)&lt;ROW(M21),"",INDEX($Y$1:$Y$121,SMALL(IF($M$2:$M$121&lt;&gt;"",ROW($M$2:$M$121)),ROW(M21))))</f>
        <v>#NUM!</v>
      </c>
      <c r="Z150" s="13" t="e">
        <f t="array" ref="Z150">IF(COUNTA($M$2:$M$121)&lt;ROW(M21),"",INDEX($Z$1:$Z$121,SMALL(IF($M$2:$M$121&lt;&gt;"",ROW($M$2:$M$121)),ROW(M21))))</f>
        <v>#NUM!</v>
      </c>
      <c r="AA150" s="13" t="e">
        <f t="array" ref="AA150">IF(COUNTA($M$2:$M$121)&lt;ROW(M21),"",INDEX($AA$1:$AA$121,SMALL(IF($M$2:$M$121&lt;&gt;"",ROW($M$2:$M$121)),ROW(M21))))</f>
        <v>#NUM!</v>
      </c>
      <c r="AB150" s="13" t="e">
        <f t="array" ref="AB150">IF(COUNTA($M$2:$M$121)&lt;ROW(M21),"",INDEX($AB$1:$AB$121,SMALL(IF($M$2:$M$121&lt;&gt;"",ROW($M$2:$M$121)),ROW(M21))))</f>
        <v>#NUM!</v>
      </c>
      <c r="AC150" s="13" t="e">
        <f t="array" ref="AC150">IF(COUNTA($M$2:$M$121)&lt;ROW(M21),"",INDEX($AC$1:$AC$121,SMALL(IF($M$2:$M$121&lt;&gt;"",ROW($M$2:$M$121)),ROW(M21))))</f>
        <v>#NUM!</v>
      </c>
      <c r="AD150" s="13" t="e">
        <f t="array" ref="AD150">IF(COUNTA($M$2:$M$121)&lt;ROW(M21),"",INDEX($AD$1:$AD$121,SMALL(IF($M$2:$M$121&lt;&gt;"",ROW($M$2:$M$121)),ROW(M21))))</f>
        <v>#NUM!</v>
      </c>
      <c r="AE150" s="13" t="e">
        <f t="array" ref="AE150">IF(COUNTA($M$2:$M$121)&lt;ROW(M21),"",INDEX($AE$1:$AE$121,SMALL(IF($M$2:$M$121&lt;&gt;"",ROW($M$2:$M$121)),ROW(M21))))</f>
        <v>#NUM!</v>
      </c>
      <c r="AF150" s="13" t="e">
        <f t="array" ref="AF150">IF(COUNTA($M$2:$M$121)&lt;ROW(M21),"",INDEX($AF$1:$AF$121,SMALL(IF($M$2:$M$121&lt;&gt;"",ROW($M$2:$M$121)),ROW(M21))))</f>
        <v>#NUM!</v>
      </c>
      <c r="AG150" s="13" t="e">
        <f t="array" ref="AG150">IF(COUNTA($M$2:$M$121)&lt;ROW(M21),"",INDEX($AG$1:$AG$121,SMALL(IF($M$2:$M$121&lt;&gt;"",ROW($M$2:$M$121)),ROW(M21))))</f>
        <v>#NUM!</v>
      </c>
      <c r="AH150" s="13" t="e">
        <f t="array" ref="AH150">IF(COUNTA($M$2:$M$121)&lt;ROW(M21),"",INDEX($AH$1:$AH$121,SMALL(IF($M$2:$M$121&lt;&gt;"",ROW($M$2:$M$121)),ROW(M21))))</f>
        <v>#NUM!</v>
      </c>
      <c r="AI150" s="13" t="e">
        <f t="array" ref="AI150">IF(COUNTA($M$2:$M$121)&lt;ROW(M21),"",INDEX($AI$1:$AI$121,SMALL(IF($M$2:$M$121&lt;&gt;"",ROW($M$2:$M$121)),ROW(M21))))</f>
        <v>#NUM!</v>
      </c>
      <c r="AJ150" s="13" t="e">
        <f t="array" ref="AJ150">IF(COUNTA($M$2:$M$121)&lt;ROW(M21),"",INDEX($AJ$1:$AJ$121,SMALL(IF($M$2:$M$121&lt;&gt;"",ROW($M$2:$M$121)),ROW(M21))))</f>
        <v>#NUM!</v>
      </c>
      <c r="AK150" s="13" t="e">
        <f t="array" ref="AK150">IF(COUNTA($M$2:$M$121)&lt;ROW(M21),"",INDEX($AK$1:$AK$121,SMALL(IF($M$2:$M$121&lt;&gt;"",ROW($M$2:$M$121)),ROW(M21))))</f>
        <v>#NUM!</v>
      </c>
      <c r="AL150" s="13" t="e">
        <f t="array" ref="AL150">IF(COUNTA($M$2:$M$121)&lt;ROW(M21),"",INDEX($AL$1:$AL$121,SMALL(IF($M$2:$M$121&lt;&gt;"",ROW($M$2:$M$121)),ROW(M21))))</f>
        <v>#NUM!</v>
      </c>
      <c r="AM150" s="13" t="e">
        <f t="array" ref="AM150">IF(COUNTA($M$2:$M$121)&lt;ROW(M21),"",INDEX($AM$1:$AM$121,SMALL(IF($M$2:$M$121&lt;&gt;"",ROW($M$2:$M$121)),ROW(M21))))</f>
        <v>#NUM!</v>
      </c>
      <c r="AN150" s="13" t="e">
        <f t="array" ref="AN150">IF(COUNTA($M$2:$M$121)&lt;ROW(M21),"",INDEX($AN$1:$AN$121,SMALL(IF($M$2:$M$121&lt;&gt;"",ROW($M$2:$M$121)),ROW(M21))))</f>
        <v>#NUM!</v>
      </c>
      <c r="AO150" s="13" t="e">
        <f t="array" ref="AO150">IF(COUNTA($M$2:$M$121)&lt;ROW(M21),"",INDEX($AO$1:$AO$121,SMALL(IF($M$2:$M$121&lt;&gt;"",ROW($M$2:$M$121)),ROW(M21))))</f>
        <v>#NUM!</v>
      </c>
      <c r="AP150" s="13" t="e">
        <f t="array" ref="AP150">IF(COUNTA($M$2:$M$121)&lt;ROW(M21),"",INDEX($AP$1:$AP$121,SMALL(IF($M$2:$M$121&lt;&gt;"",ROW($M$2:$M$121)),ROW(M21))))</f>
        <v>#NUM!</v>
      </c>
      <c r="AQ150" s="13" t="e">
        <f t="array" ref="AQ150">IF(COUNTA($M$2:$M$121)&lt;ROW(M21),"",INDEX($AQ$1:$AQ$121,SMALL(IF($M$2:$M$121&lt;&gt;"",ROW($M$2:$M$121)),ROW(M21))))</f>
        <v>#NUM!</v>
      </c>
      <c r="AR150" s="13" t="e">
        <f t="array" ref="AR150">IF(COUNTA($M$2:$M$121)&lt;ROW(M21),"",INDEX($AR$1:$AR$121,SMALL(IF($M$2:$M$121&lt;&gt;"",ROW($M$2:$M$121)),ROW(M21))))</f>
        <v>#NUM!</v>
      </c>
      <c r="AS150" s="13" t="e">
        <f t="array" ref="AS150">IF(COUNTA($M$2:$M$121)&lt;ROW(N21),"",INDEX($AS$1:$AS$121,SMALL(IF($M$2:$M$121&lt;&gt;"",ROW($M$2:$M$121)),ROW(N21))))</f>
        <v>#NUM!</v>
      </c>
    </row>
    <row r="151" spans="11:45" ht="12.75" customHeight="1" x14ac:dyDescent="0.15">
      <c r="K151" s="13" t="e">
        <f t="array" ref="K151">IF(COUNTA($M$2:$M$121)&lt;ROW(M22),"",INDEX($K$1:$K$121,SMALL(IF($M$2:$M$121&lt;&gt;"",ROW($M$2:$M$121)),ROW(M22))))</f>
        <v>#NUM!</v>
      </c>
      <c r="L151" s="13" t="e">
        <f t="array" ref="L151">IF(COUNTA($M$2:$M$121)&lt;ROW(M22),"",INDEX($L$1:$L$121,SMALL(IF($M$2:$M$121&lt;&gt;"",ROW($M$2:$M$121)),ROW(M22))))</f>
        <v>#NUM!</v>
      </c>
      <c r="M151" s="13" t="e">
        <f t="array" ref="M151">IF(COUNTA($M$2:$M$121)&lt;ROW(M22),"",INDEX($M$1:$M$121,SMALL(IF($M$2:$M$121&lt;&gt;"",ROW($M$2:$M$121)),ROW(M22))))</f>
        <v>#NUM!</v>
      </c>
      <c r="R151" s="13" t="e">
        <f t="array" ref="R151">IF(COUNTA($M$2:$M$121)&lt;ROW(M22),"",INDEX($R$1:$R$121,SMALL(IF($M$2:$M$121&lt;&gt;"",ROW($M$2:$M$121)),ROW(M22))))</f>
        <v>#NUM!</v>
      </c>
      <c r="S151" s="13" t="e">
        <f t="array" ref="S151">IF(COUNTA($M$2:$M$121)&lt;ROW(N22),"",INDEX($S$1:$S$121,SMALL(IF($M$2:$M$121&lt;&gt;"",ROW($M$2:$M$121)),ROW(N22))))</f>
        <v>#NUM!</v>
      </c>
      <c r="T151" s="13" t="e">
        <f t="array" ref="T151">IF(COUNTA($M$2:$M$121)&lt;ROW(M22),"",INDEX($T$1:$T$121,SMALL(IF($M$2:$M$121&lt;&gt;"",ROW($M$2:$M$121)),ROW(M22))))</f>
        <v>#NUM!</v>
      </c>
      <c r="U151" s="13" t="e">
        <f t="array" ref="U151">IF(COUNTA($M$2:$M$121)&lt;ROW(M22),"",INDEX($U$1:$U$121,SMALL(IF($M$2:$M$121&lt;&gt;"",ROW($M$2:$M$121)),ROW(M22))))</f>
        <v>#NUM!</v>
      </c>
      <c r="V151" s="13" t="e">
        <f t="array" ref="V151">IF(COUNTA($M$2:$M$121)&lt;ROW(M22),"",INDEX($V$1:$V$121,SMALL(IF($M$2:$M$121&lt;&gt;"",ROW($M$2:$M$121)),ROW(M22))))</f>
        <v>#NUM!</v>
      </c>
      <c r="W151" s="13" t="e">
        <f t="array" ref="W151">IF(COUNTA($M$2:$M$121)&lt;ROW(M22),"",INDEX($W$1:$W$121,SMALL(IF($M$2:$M$121&lt;&gt;"",ROW($M$2:$M$121)),ROW(M22))))</f>
        <v>#NUM!</v>
      </c>
      <c r="X151" s="13" t="e">
        <f t="array" ref="X151">IF(COUNTA($M$2:$M$121)&lt;ROW(M22),"",INDEX($X$1:$X$121,SMALL(IF($M$2:$M$121&lt;&gt;"",ROW($M$2:$M$121)),ROW(M22))))</f>
        <v>#NUM!</v>
      </c>
      <c r="Y151" s="13" t="e">
        <f t="array" ref="Y151">IF(COUNTA($M$2:$M$121)&lt;ROW(M22),"",INDEX($Y$1:$Y$121,SMALL(IF($M$2:$M$121&lt;&gt;"",ROW($M$2:$M$121)),ROW(M22))))</f>
        <v>#NUM!</v>
      </c>
      <c r="Z151" s="13" t="e">
        <f t="array" ref="Z151">IF(COUNTA($M$2:$M$121)&lt;ROW(M22),"",INDEX($Z$1:$Z$121,SMALL(IF($M$2:$M$121&lt;&gt;"",ROW($M$2:$M$121)),ROW(M22))))</f>
        <v>#NUM!</v>
      </c>
      <c r="AA151" s="13" t="e">
        <f t="array" ref="AA151">IF(COUNTA($M$2:$M$121)&lt;ROW(M22),"",INDEX($AA$1:$AA$121,SMALL(IF($M$2:$M$121&lt;&gt;"",ROW($M$2:$M$121)),ROW(M22))))</f>
        <v>#NUM!</v>
      </c>
      <c r="AB151" s="13" t="e">
        <f t="array" ref="AB151">IF(COUNTA($M$2:$M$121)&lt;ROW(M22),"",INDEX($AB$1:$AB$121,SMALL(IF($M$2:$M$121&lt;&gt;"",ROW($M$2:$M$121)),ROW(M22))))</f>
        <v>#NUM!</v>
      </c>
      <c r="AC151" s="13" t="e">
        <f t="array" ref="AC151">IF(COUNTA($M$2:$M$121)&lt;ROW(M22),"",INDEX($AC$1:$AC$121,SMALL(IF($M$2:$M$121&lt;&gt;"",ROW($M$2:$M$121)),ROW(M22))))</f>
        <v>#NUM!</v>
      </c>
      <c r="AD151" s="13" t="e">
        <f t="array" ref="AD151">IF(COUNTA($M$2:$M$121)&lt;ROW(M22),"",INDEX($AD$1:$AD$121,SMALL(IF($M$2:$M$121&lt;&gt;"",ROW($M$2:$M$121)),ROW(M22))))</f>
        <v>#NUM!</v>
      </c>
      <c r="AE151" s="13" t="e">
        <f t="array" ref="AE151">IF(COUNTA($M$2:$M$121)&lt;ROW(M22),"",INDEX($AE$1:$AE$121,SMALL(IF($M$2:$M$121&lt;&gt;"",ROW($M$2:$M$121)),ROW(M22))))</f>
        <v>#NUM!</v>
      </c>
      <c r="AF151" s="13" t="e">
        <f t="array" ref="AF151">IF(COUNTA($M$2:$M$121)&lt;ROW(M22),"",INDEX($AF$1:$AF$121,SMALL(IF($M$2:$M$121&lt;&gt;"",ROW($M$2:$M$121)),ROW(M22))))</f>
        <v>#NUM!</v>
      </c>
      <c r="AG151" s="13" t="e">
        <f t="array" ref="AG151">IF(COUNTA($M$2:$M$121)&lt;ROW(M22),"",INDEX($AG$1:$AG$121,SMALL(IF($M$2:$M$121&lt;&gt;"",ROW($M$2:$M$121)),ROW(M22))))</f>
        <v>#NUM!</v>
      </c>
      <c r="AH151" s="13" t="e">
        <f t="array" ref="AH151">IF(COUNTA($M$2:$M$121)&lt;ROW(M22),"",INDEX($AH$1:$AH$121,SMALL(IF($M$2:$M$121&lt;&gt;"",ROW($M$2:$M$121)),ROW(M22))))</f>
        <v>#NUM!</v>
      </c>
      <c r="AI151" s="13" t="e">
        <f t="array" ref="AI151">IF(COUNTA($M$2:$M$121)&lt;ROW(M22),"",INDEX($AI$1:$AI$121,SMALL(IF($M$2:$M$121&lt;&gt;"",ROW($M$2:$M$121)),ROW(M22))))</f>
        <v>#NUM!</v>
      </c>
      <c r="AJ151" s="13" t="e">
        <f t="array" ref="AJ151">IF(COUNTA($M$2:$M$121)&lt;ROW(M22),"",INDEX($AJ$1:$AJ$121,SMALL(IF($M$2:$M$121&lt;&gt;"",ROW($M$2:$M$121)),ROW(M22))))</f>
        <v>#NUM!</v>
      </c>
      <c r="AK151" s="13" t="e">
        <f t="array" ref="AK151">IF(COUNTA($M$2:$M$121)&lt;ROW(M22),"",INDEX($AK$1:$AK$121,SMALL(IF($M$2:$M$121&lt;&gt;"",ROW($M$2:$M$121)),ROW(M22))))</f>
        <v>#NUM!</v>
      </c>
      <c r="AL151" s="13" t="e">
        <f t="array" ref="AL151">IF(COUNTA($M$2:$M$121)&lt;ROW(M22),"",INDEX($AL$1:$AL$121,SMALL(IF($M$2:$M$121&lt;&gt;"",ROW($M$2:$M$121)),ROW(M22))))</f>
        <v>#NUM!</v>
      </c>
      <c r="AM151" s="13" t="e">
        <f t="array" ref="AM151">IF(COUNTA($M$2:$M$121)&lt;ROW(M22),"",INDEX($AM$1:$AM$121,SMALL(IF($M$2:$M$121&lt;&gt;"",ROW($M$2:$M$121)),ROW(M22))))</f>
        <v>#NUM!</v>
      </c>
      <c r="AN151" s="13" t="e">
        <f t="array" ref="AN151">IF(COUNTA($M$2:$M$121)&lt;ROW(M22),"",INDEX($AN$1:$AN$121,SMALL(IF($M$2:$M$121&lt;&gt;"",ROW($M$2:$M$121)),ROW(M22))))</f>
        <v>#NUM!</v>
      </c>
      <c r="AO151" s="13" t="e">
        <f t="array" ref="AO151">IF(COUNTA($M$2:$M$121)&lt;ROW(M22),"",INDEX($AO$1:$AO$121,SMALL(IF($M$2:$M$121&lt;&gt;"",ROW($M$2:$M$121)),ROW(M22))))</f>
        <v>#NUM!</v>
      </c>
      <c r="AP151" s="13" t="e">
        <f t="array" ref="AP151">IF(COUNTA($M$2:$M$121)&lt;ROW(M22),"",INDEX($AP$1:$AP$121,SMALL(IF($M$2:$M$121&lt;&gt;"",ROW($M$2:$M$121)),ROW(M22))))</f>
        <v>#NUM!</v>
      </c>
      <c r="AQ151" s="13" t="e">
        <f t="array" ref="AQ151">IF(COUNTA($M$2:$M$121)&lt;ROW(M22),"",INDEX($AQ$1:$AQ$121,SMALL(IF($M$2:$M$121&lt;&gt;"",ROW($M$2:$M$121)),ROW(M22))))</f>
        <v>#NUM!</v>
      </c>
      <c r="AR151" s="13" t="e">
        <f t="array" ref="AR151">IF(COUNTA($M$2:$M$121)&lt;ROW(M22),"",INDEX($AR$1:$AR$121,SMALL(IF($M$2:$M$121&lt;&gt;"",ROW($M$2:$M$121)),ROW(M22))))</f>
        <v>#NUM!</v>
      </c>
      <c r="AS151" s="13" t="e">
        <f t="array" ref="AS151">IF(COUNTA($M$2:$M$121)&lt;ROW(N22),"",INDEX($AS$1:$AS$121,SMALL(IF($M$2:$M$121&lt;&gt;"",ROW($M$2:$M$121)),ROW(N22))))</f>
        <v>#NUM!</v>
      </c>
    </row>
    <row r="152" spans="11:45" ht="12.75" customHeight="1" x14ac:dyDescent="0.15">
      <c r="K152" s="13" t="e">
        <f t="array" ref="K152">IF(COUNTA($M$2:$M$121)&lt;ROW(M23),"",INDEX($K$1:$K$121,SMALL(IF($M$2:$M$121&lt;&gt;"",ROW($M$2:$M$121)),ROW(M23))))</f>
        <v>#NUM!</v>
      </c>
      <c r="L152" s="13" t="e">
        <f t="array" ref="L152">IF(COUNTA($M$2:$M$121)&lt;ROW(M23),"",INDEX($L$1:$L$121,SMALL(IF($M$2:$M$121&lt;&gt;"",ROW($M$2:$M$121)),ROW(M23))))</f>
        <v>#NUM!</v>
      </c>
      <c r="M152" s="13" t="e">
        <f t="array" ref="M152">IF(COUNTA($M$2:$M$121)&lt;ROW(M23),"",INDEX($M$1:$M$121,SMALL(IF($M$2:$M$121&lt;&gt;"",ROW($M$2:$M$121)),ROW(M23))))</f>
        <v>#NUM!</v>
      </c>
      <c r="R152" s="13" t="e">
        <f t="array" ref="R152">IF(COUNTA($M$2:$M$121)&lt;ROW(M23),"",INDEX($R$1:$R$121,SMALL(IF($M$2:$M$121&lt;&gt;"",ROW($M$2:$M$121)),ROW(M23))))</f>
        <v>#NUM!</v>
      </c>
      <c r="S152" s="13" t="e">
        <f t="array" ref="S152">IF(COUNTA($M$2:$M$121)&lt;ROW(N23),"",INDEX($S$1:$S$121,SMALL(IF($M$2:$M$121&lt;&gt;"",ROW($M$2:$M$121)),ROW(N23))))</f>
        <v>#NUM!</v>
      </c>
      <c r="T152" s="13" t="e">
        <f t="array" ref="T152">IF(COUNTA($M$2:$M$121)&lt;ROW(M23),"",INDEX($T$1:$T$121,SMALL(IF($M$2:$M$121&lt;&gt;"",ROW($M$2:$M$121)),ROW(M23))))</f>
        <v>#NUM!</v>
      </c>
      <c r="U152" s="13" t="e">
        <f t="array" ref="U152">IF(COUNTA($M$2:$M$121)&lt;ROW(M23),"",INDEX($U$1:$U$121,SMALL(IF($M$2:$M$121&lt;&gt;"",ROW($M$2:$M$121)),ROW(M23))))</f>
        <v>#NUM!</v>
      </c>
      <c r="V152" s="13" t="e">
        <f t="array" ref="V152">IF(COUNTA($M$2:$M$121)&lt;ROW(M23),"",INDEX($V$1:$V$121,SMALL(IF($M$2:$M$121&lt;&gt;"",ROW($M$2:$M$121)),ROW(M23))))</f>
        <v>#NUM!</v>
      </c>
      <c r="W152" s="13" t="e">
        <f t="array" ref="W152">IF(COUNTA($M$2:$M$121)&lt;ROW(M23),"",INDEX($W$1:$W$121,SMALL(IF($M$2:$M$121&lt;&gt;"",ROW($M$2:$M$121)),ROW(M23))))</f>
        <v>#NUM!</v>
      </c>
      <c r="X152" s="13" t="e">
        <f t="array" ref="X152">IF(COUNTA($M$2:$M$121)&lt;ROW(M23),"",INDEX($X$1:$X$121,SMALL(IF($M$2:$M$121&lt;&gt;"",ROW($M$2:$M$121)),ROW(M23))))</f>
        <v>#NUM!</v>
      </c>
      <c r="Y152" s="13" t="e">
        <f t="array" ref="Y152">IF(COUNTA($M$2:$M$121)&lt;ROW(M23),"",INDEX($Y$1:$Y$121,SMALL(IF($M$2:$M$121&lt;&gt;"",ROW($M$2:$M$121)),ROW(M23))))</f>
        <v>#NUM!</v>
      </c>
      <c r="Z152" s="13" t="e">
        <f t="array" ref="Z152">IF(COUNTA($M$2:$M$121)&lt;ROW(M23),"",INDEX($Z$1:$Z$121,SMALL(IF($M$2:$M$121&lt;&gt;"",ROW($M$2:$M$121)),ROW(M23))))</f>
        <v>#NUM!</v>
      </c>
      <c r="AA152" s="13" t="e">
        <f t="array" ref="AA152">IF(COUNTA($M$2:$M$121)&lt;ROW(M23),"",INDEX($AA$1:$AA$121,SMALL(IF($M$2:$M$121&lt;&gt;"",ROW($M$2:$M$121)),ROW(M23))))</f>
        <v>#NUM!</v>
      </c>
      <c r="AB152" s="13" t="e">
        <f t="array" ref="AB152">IF(COUNTA($M$2:$M$121)&lt;ROW(M23),"",INDEX($AB$1:$AB$121,SMALL(IF($M$2:$M$121&lt;&gt;"",ROW($M$2:$M$121)),ROW(M23))))</f>
        <v>#NUM!</v>
      </c>
      <c r="AC152" s="13" t="e">
        <f t="array" ref="AC152">IF(COUNTA($M$2:$M$121)&lt;ROW(M23),"",INDEX($AC$1:$AC$121,SMALL(IF($M$2:$M$121&lt;&gt;"",ROW($M$2:$M$121)),ROW(M23))))</f>
        <v>#NUM!</v>
      </c>
      <c r="AD152" s="13" t="e">
        <f t="array" ref="AD152">IF(COUNTA($M$2:$M$121)&lt;ROW(M23),"",INDEX($AD$1:$AD$121,SMALL(IF($M$2:$M$121&lt;&gt;"",ROW($M$2:$M$121)),ROW(M23))))</f>
        <v>#NUM!</v>
      </c>
      <c r="AE152" s="13" t="e">
        <f t="array" ref="AE152">IF(COUNTA($M$2:$M$121)&lt;ROW(M23),"",INDEX($AE$1:$AE$121,SMALL(IF($M$2:$M$121&lt;&gt;"",ROW($M$2:$M$121)),ROW(M23))))</f>
        <v>#NUM!</v>
      </c>
      <c r="AF152" s="13" t="e">
        <f t="array" ref="AF152">IF(COUNTA($M$2:$M$121)&lt;ROW(M23),"",INDEX($AF$1:$AF$121,SMALL(IF($M$2:$M$121&lt;&gt;"",ROW($M$2:$M$121)),ROW(M23))))</f>
        <v>#NUM!</v>
      </c>
      <c r="AG152" s="13" t="e">
        <f t="array" ref="AG152">IF(COUNTA($M$2:$M$121)&lt;ROW(M23),"",INDEX($AG$1:$AG$121,SMALL(IF($M$2:$M$121&lt;&gt;"",ROW($M$2:$M$121)),ROW(M23))))</f>
        <v>#NUM!</v>
      </c>
      <c r="AH152" s="13" t="e">
        <f t="array" ref="AH152">IF(COUNTA($M$2:$M$121)&lt;ROW(M23),"",INDEX($AH$1:$AH$121,SMALL(IF($M$2:$M$121&lt;&gt;"",ROW($M$2:$M$121)),ROW(M23))))</f>
        <v>#NUM!</v>
      </c>
      <c r="AI152" s="13" t="e">
        <f t="array" ref="AI152">IF(COUNTA($M$2:$M$121)&lt;ROW(M23),"",INDEX($AI$1:$AI$121,SMALL(IF($M$2:$M$121&lt;&gt;"",ROW($M$2:$M$121)),ROW(M23))))</f>
        <v>#NUM!</v>
      </c>
      <c r="AJ152" s="13" t="e">
        <f t="array" ref="AJ152">IF(COUNTA($M$2:$M$121)&lt;ROW(M23),"",INDEX($AJ$1:$AJ$121,SMALL(IF($M$2:$M$121&lt;&gt;"",ROW($M$2:$M$121)),ROW(M23))))</f>
        <v>#NUM!</v>
      </c>
      <c r="AK152" s="13" t="e">
        <f t="array" ref="AK152">IF(COUNTA($M$2:$M$121)&lt;ROW(M23),"",INDEX($AK$1:$AK$121,SMALL(IF($M$2:$M$121&lt;&gt;"",ROW($M$2:$M$121)),ROW(M23))))</f>
        <v>#NUM!</v>
      </c>
      <c r="AL152" s="13" t="e">
        <f t="array" ref="AL152">IF(COUNTA($M$2:$M$121)&lt;ROW(M23),"",INDEX($AL$1:$AL$121,SMALL(IF($M$2:$M$121&lt;&gt;"",ROW($M$2:$M$121)),ROW(M23))))</f>
        <v>#NUM!</v>
      </c>
      <c r="AM152" s="13" t="e">
        <f t="array" ref="AM152">IF(COUNTA($M$2:$M$121)&lt;ROW(M23),"",INDEX($AM$1:$AM$121,SMALL(IF($M$2:$M$121&lt;&gt;"",ROW($M$2:$M$121)),ROW(M23))))</f>
        <v>#NUM!</v>
      </c>
      <c r="AN152" s="13" t="e">
        <f t="array" ref="AN152">IF(COUNTA($M$2:$M$121)&lt;ROW(M23),"",INDEX($AN$1:$AN$121,SMALL(IF($M$2:$M$121&lt;&gt;"",ROW($M$2:$M$121)),ROW(M23))))</f>
        <v>#NUM!</v>
      </c>
      <c r="AO152" s="13" t="e">
        <f t="array" ref="AO152">IF(COUNTA($M$2:$M$121)&lt;ROW(M23),"",INDEX($AO$1:$AO$121,SMALL(IF($M$2:$M$121&lt;&gt;"",ROW($M$2:$M$121)),ROW(M23))))</f>
        <v>#NUM!</v>
      </c>
      <c r="AP152" s="13" t="e">
        <f t="array" ref="AP152">IF(COUNTA($M$2:$M$121)&lt;ROW(M23),"",INDEX($AP$1:$AP$121,SMALL(IF($M$2:$M$121&lt;&gt;"",ROW($M$2:$M$121)),ROW(M23))))</f>
        <v>#NUM!</v>
      </c>
      <c r="AQ152" s="13" t="e">
        <f t="array" ref="AQ152">IF(COUNTA($M$2:$M$121)&lt;ROW(M23),"",INDEX($AQ$1:$AQ$121,SMALL(IF($M$2:$M$121&lt;&gt;"",ROW($M$2:$M$121)),ROW(M23))))</f>
        <v>#NUM!</v>
      </c>
      <c r="AR152" s="13" t="e">
        <f t="array" ref="AR152">IF(COUNTA($M$2:$M$121)&lt;ROW(M23),"",INDEX($AR$1:$AR$121,SMALL(IF($M$2:$M$121&lt;&gt;"",ROW($M$2:$M$121)),ROW(M23))))</f>
        <v>#NUM!</v>
      </c>
      <c r="AS152" s="13" t="e">
        <f t="array" ref="AS152">IF(COUNTA($M$2:$M$121)&lt;ROW(N23),"",INDEX($AS$1:$AS$121,SMALL(IF($M$2:$M$121&lt;&gt;"",ROW($M$2:$M$121)),ROW(N23))))</f>
        <v>#NUM!</v>
      </c>
    </row>
    <row r="153" spans="11:45" ht="12.75" customHeight="1" x14ac:dyDescent="0.15">
      <c r="K153" s="13" t="e">
        <f t="array" ref="K153">IF(COUNTA($M$2:$M$121)&lt;ROW(M24),"",INDEX($K$1:$K$121,SMALL(IF($M$2:$M$121&lt;&gt;"",ROW($M$2:$M$121)),ROW(M24))))</f>
        <v>#NUM!</v>
      </c>
      <c r="L153" s="13" t="e">
        <f t="array" ref="L153">IF(COUNTA($M$2:$M$121)&lt;ROW(M24),"",INDEX($L$1:$L$121,SMALL(IF($M$2:$M$121&lt;&gt;"",ROW($M$2:$M$121)),ROW(M24))))</f>
        <v>#NUM!</v>
      </c>
      <c r="M153" s="13" t="e">
        <f t="array" ref="M153">IF(COUNTA($M$2:$M$121)&lt;ROW(M24),"",INDEX($M$1:$M$121,SMALL(IF($M$2:$M$121&lt;&gt;"",ROW($M$2:$M$121)),ROW(M24))))</f>
        <v>#NUM!</v>
      </c>
      <c r="R153" s="13" t="e">
        <f t="array" ref="R153">IF(COUNTA($M$2:$M$121)&lt;ROW(M24),"",INDEX($R$1:$R$121,SMALL(IF($M$2:$M$121&lt;&gt;"",ROW($M$2:$M$121)),ROW(M24))))</f>
        <v>#NUM!</v>
      </c>
      <c r="S153" s="13" t="e">
        <f t="array" ref="S153">IF(COUNTA($M$2:$M$121)&lt;ROW(N24),"",INDEX($S$1:$S$121,SMALL(IF($M$2:$M$121&lt;&gt;"",ROW($M$2:$M$121)),ROW(N24))))</f>
        <v>#NUM!</v>
      </c>
      <c r="T153" s="13" t="e">
        <f t="array" ref="T153">IF(COUNTA($M$2:$M$121)&lt;ROW(M24),"",INDEX($T$1:$T$121,SMALL(IF($M$2:$M$121&lt;&gt;"",ROW($M$2:$M$121)),ROW(M24))))</f>
        <v>#NUM!</v>
      </c>
      <c r="U153" s="13" t="e">
        <f t="array" ref="U153">IF(COUNTA($M$2:$M$121)&lt;ROW(M24),"",INDEX($U$1:$U$121,SMALL(IF($M$2:$M$121&lt;&gt;"",ROW($M$2:$M$121)),ROW(M24))))</f>
        <v>#NUM!</v>
      </c>
      <c r="V153" s="13" t="e">
        <f t="array" ref="V153">IF(COUNTA($M$2:$M$121)&lt;ROW(M24),"",INDEX($V$1:$V$121,SMALL(IF($M$2:$M$121&lt;&gt;"",ROW($M$2:$M$121)),ROW(M24))))</f>
        <v>#NUM!</v>
      </c>
      <c r="W153" s="13" t="e">
        <f t="array" ref="W153">IF(COUNTA($M$2:$M$121)&lt;ROW(M24),"",INDEX($W$1:$W$121,SMALL(IF($M$2:$M$121&lt;&gt;"",ROW($M$2:$M$121)),ROW(M24))))</f>
        <v>#NUM!</v>
      </c>
      <c r="X153" s="13" t="e">
        <f t="array" ref="X153">IF(COUNTA($M$2:$M$121)&lt;ROW(M24),"",INDEX($X$1:$X$121,SMALL(IF($M$2:$M$121&lt;&gt;"",ROW($M$2:$M$121)),ROW(M24))))</f>
        <v>#NUM!</v>
      </c>
      <c r="Y153" s="13" t="e">
        <f t="array" ref="Y153">IF(COUNTA($M$2:$M$121)&lt;ROW(M24),"",INDEX($Y$1:$Y$121,SMALL(IF($M$2:$M$121&lt;&gt;"",ROW($M$2:$M$121)),ROW(M24))))</f>
        <v>#NUM!</v>
      </c>
      <c r="Z153" s="13" t="e">
        <f t="array" ref="Z153">IF(COUNTA($M$2:$M$121)&lt;ROW(M24),"",INDEX($Z$1:$Z$121,SMALL(IF($M$2:$M$121&lt;&gt;"",ROW($M$2:$M$121)),ROW(M24))))</f>
        <v>#NUM!</v>
      </c>
      <c r="AA153" s="13" t="e">
        <f t="array" ref="AA153">IF(COUNTA($M$2:$M$121)&lt;ROW(M24),"",INDEX($AA$1:$AA$121,SMALL(IF($M$2:$M$121&lt;&gt;"",ROW($M$2:$M$121)),ROW(M24))))</f>
        <v>#NUM!</v>
      </c>
      <c r="AB153" s="13" t="e">
        <f t="array" ref="AB153">IF(COUNTA($M$2:$M$121)&lt;ROW(M24),"",INDEX($AB$1:$AB$121,SMALL(IF($M$2:$M$121&lt;&gt;"",ROW($M$2:$M$121)),ROW(M24))))</f>
        <v>#NUM!</v>
      </c>
      <c r="AC153" s="13" t="e">
        <f t="array" ref="AC153">IF(COUNTA($M$2:$M$121)&lt;ROW(M24),"",INDEX($AC$1:$AC$121,SMALL(IF($M$2:$M$121&lt;&gt;"",ROW($M$2:$M$121)),ROW(M24))))</f>
        <v>#NUM!</v>
      </c>
      <c r="AD153" s="13" t="e">
        <f t="array" ref="AD153">IF(COUNTA($M$2:$M$121)&lt;ROW(M24),"",INDEX($AD$1:$AD$121,SMALL(IF($M$2:$M$121&lt;&gt;"",ROW($M$2:$M$121)),ROW(M24))))</f>
        <v>#NUM!</v>
      </c>
      <c r="AE153" s="13" t="e">
        <f t="array" ref="AE153">IF(COUNTA($M$2:$M$121)&lt;ROW(M24),"",INDEX($AE$1:$AE$121,SMALL(IF($M$2:$M$121&lt;&gt;"",ROW($M$2:$M$121)),ROW(M24))))</f>
        <v>#NUM!</v>
      </c>
      <c r="AF153" s="13" t="e">
        <f t="array" ref="AF153">IF(COUNTA($M$2:$M$121)&lt;ROW(M24),"",INDEX($AF$1:$AF$121,SMALL(IF($M$2:$M$121&lt;&gt;"",ROW($M$2:$M$121)),ROW(M24))))</f>
        <v>#NUM!</v>
      </c>
      <c r="AG153" s="13" t="e">
        <f t="array" ref="AG153">IF(COUNTA($M$2:$M$121)&lt;ROW(M24),"",INDEX($AG$1:$AG$121,SMALL(IF($M$2:$M$121&lt;&gt;"",ROW($M$2:$M$121)),ROW(M24))))</f>
        <v>#NUM!</v>
      </c>
      <c r="AH153" s="13" t="e">
        <f t="array" ref="AH153">IF(COUNTA($M$2:$M$121)&lt;ROW(M24),"",INDEX($AH$1:$AH$121,SMALL(IF($M$2:$M$121&lt;&gt;"",ROW($M$2:$M$121)),ROW(M24))))</f>
        <v>#NUM!</v>
      </c>
      <c r="AI153" s="13" t="e">
        <f t="array" ref="AI153">IF(COUNTA($M$2:$M$121)&lt;ROW(M24),"",INDEX($AI$1:$AI$121,SMALL(IF($M$2:$M$121&lt;&gt;"",ROW($M$2:$M$121)),ROW(M24))))</f>
        <v>#NUM!</v>
      </c>
      <c r="AJ153" s="13" t="e">
        <f t="array" ref="AJ153">IF(COUNTA($M$2:$M$121)&lt;ROW(M24),"",INDEX($AJ$1:$AJ$121,SMALL(IF($M$2:$M$121&lt;&gt;"",ROW($M$2:$M$121)),ROW(M24))))</f>
        <v>#NUM!</v>
      </c>
      <c r="AK153" s="13" t="e">
        <f t="array" ref="AK153">IF(COUNTA($M$2:$M$121)&lt;ROW(M24),"",INDEX($AK$1:$AK$121,SMALL(IF($M$2:$M$121&lt;&gt;"",ROW($M$2:$M$121)),ROW(M24))))</f>
        <v>#NUM!</v>
      </c>
      <c r="AL153" s="13" t="e">
        <f t="array" ref="AL153">IF(COUNTA($M$2:$M$121)&lt;ROW(M24),"",INDEX($AL$1:$AL$121,SMALL(IF($M$2:$M$121&lt;&gt;"",ROW($M$2:$M$121)),ROW(M24))))</f>
        <v>#NUM!</v>
      </c>
      <c r="AM153" s="13" t="e">
        <f t="array" ref="AM153">IF(COUNTA($M$2:$M$121)&lt;ROW(M24),"",INDEX($AM$1:$AM$121,SMALL(IF($M$2:$M$121&lt;&gt;"",ROW($M$2:$M$121)),ROW(M24))))</f>
        <v>#NUM!</v>
      </c>
      <c r="AN153" s="13" t="e">
        <f t="array" ref="AN153">IF(COUNTA($M$2:$M$121)&lt;ROW(M24),"",INDEX($AN$1:$AN$121,SMALL(IF($M$2:$M$121&lt;&gt;"",ROW($M$2:$M$121)),ROW(M24))))</f>
        <v>#NUM!</v>
      </c>
      <c r="AO153" s="13" t="e">
        <f t="array" ref="AO153">IF(COUNTA($M$2:$M$121)&lt;ROW(M24),"",INDEX($AO$1:$AO$121,SMALL(IF($M$2:$M$121&lt;&gt;"",ROW($M$2:$M$121)),ROW(M24))))</f>
        <v>#NUM!</v>
      </c>
      <c r="AP153" s="13" t="e">
        <f t="array" ref="AP153">IF(COUNTA($M$2:$M$121)&lt;ROW(M24),"",INDEX($AP$1:$AP$121,SMALL(IF($M$2:$M$121&lt;&gt;"",ROW($M$2:$M$121)),ROW(M24))))</f>
        <v>#NUM!</v>
      </c>
      <c r="AQ153" s="13" t="e">
        <f t="array" ref="AQ153">IF(COUNTA($M$2:$M$121)&lt;ROW(M24),"",INDEX($AQ$1:$AQ$121,SMALL(IF($M$2:$M$121&lt;&gt;"",ROW($M$2:$M$121)),ROW(M24))))</f>
        <v>#NUM!</v>
      </c>
      <c r="AR153" s="13" t="e">
        <f t="array" ref="AR153">IF(COUNTA($M$2:$M$121)&lt;ROW(M24),"",INDEX($AR$1:$AR$121,SMALL(IF($M$2:$M$121&lt;&gt;"",ROW($M$2:$M$121)),ROW(M24))))</f>
        <v>#NUM!</v>
      </c>
      <c r="AS153" s="13" t="e">
        <f t="array" ref="AS153">IF(COUNTA($M$2:$M$121)&lt;ROW(N24),"",INDEX($AS$1:$AS$121,SMALL(IF($M$2:$M$121&lt;&gt;"",ROW($M$2:$M$121)),ROW(N24))))</f>
        <v>#NUM!</v>
      </c>
    </row>
    <row r="154" spans="11:45" ht="12.75" customHeight="1" x14ac:dyDescent="0.15">
      <c r="K154" s="13" t="e">
        <f t="array" ref="K154">IF(COUNTA($M$2:$M$121)&lt;ROW(M25),"",INDEX($K$1:$K$121,SMALL(IF($M$2:$M$121&lt;&gt;"",ROW($M$2:$M$121)),ROW(M25))))</f>
        <v>#NUM!</v>
      </c>
      <c r="L154" s="13" t="e">
        <f t="array" ref="L154">IF(COUNTA($M$2:$M$121)&lt;ROW(M25),"",INDEX($L$1:$L$121,SMALL(IF($M$2:$M$121&lt;&gt;"",ROW($M$2:$M$121)),ROW(M25))))</f>
        <v>#NUM!</v>
      </c>
      <c r="M154" s="13" t="e">
        <f t="array" ref="M154">IF(COUNTA($M$2:$M$121)&lt;ROW(M25),"",INDEX($M$1:$M$121,SMALL(IF($M$2:$M$121&lt;&gt;"",ROW($M$2:$M$121)),ROW(M25))))</f>
        <v>#NUM!</v>
      </c>
      <c r="R154" s="13" t="e">
        <f t="array" ref="R154">IF(COUNTA($M$2:$M$121)&lt;ROW(M25),"",INDEX($R$1:$R$121,SMALL(IF($M$2:$M$121&lt;&gt;"",ROW($M$2:$M$121)),ROW(M25))))</f>
        <v>#NUM!</v>
      </c>
      <c r="S154" s="13" t="e">
        <f t="array" ref="S154">IF(COUNTA($M$2:$M$121)&lt;ROW(N25),"",INDEX($S$1:$S$121,SMALL(IF($M$2:$M$121&lt;&gt;"",ROW($M$2:$M$121)),ROW(N25))))</f>
        <v>#NUM!</v>
      </c>
      <c r="T154" s="13" t="e">
        <f t="array" ref="T154">IF(COUNTA($M$2:$M$121)&lt;ROW(M25),"",INDEX($T$1:$T$121,SMALL(IF($M$2:$M$121&lt;&gt;"",ROW($M$2:$M$121)),ROW(M25))))</f>
        <v>#NUM!</v>
      </c>
      <c r="U154" s="13" t="e">
        <f t="array" ref="U154">IF(COUNTA($M$2:$M$121)&lt;ROW(M25),"",INDEX($U$1:$U$121,SMALL(IF($M$2:$M$121&lt;&gt;"",ROW($M$2:$M$121)),ROW(M25))))</f>
        <v>#NUM!</v>
      </c>
      <c r="V154" s="13" t="e">
        <f t="array" ref="V154">IF(COUNTA($M$2:$M$121)&lt;ROW(M25),"",INDEX($V$1:$V$121,SMALL(IF($M$2:$M$121&lt;&gt;"",ROW($M$2:$M$121)),ROW(M25))))</f>
        <v>#NUM!</v>
      </c>
      <c r="W154" s="13" t="e">
        <f t="array" ref="W154">IF(COUNTA($M$2:$M$121)&lt;ROW(M25),"",INDEX($W$1:$W$121,SMALL(IF($M$2:$M$121&lt;&gt;"",ROW($M$2:$M$121)),ROW(M25))))</f>
        <v>#NUM!</v>
      </c>
      <c r="X154" s="13" t="e">
        <f t="array" ref="X154">IF(COUNTA($M$2:$M$121)&lt;ROW(M25),"",INDEX($X$1:$X$121,SMALL(IF($M$2:$M$121&lt;&gt;"",ROW($M$2:$M$121)),ROW(M25))))</f>
        <v>#NUM!</v>
      </c>
      <c r="Y154" s="13" t="e">
        <f t="array" ref="Y154">IF(COUNTA($M$2:$M$121)&lt;ROW(M25),"",INDEX($Y$1:$Y$121,SMALL(IF($M$2:$M$121&lt;&gt;"",ROW($M$2:$M$121)),ROW(M25))))</f>
        <v>#NUM!</v>
      </c>
      <c r="Z154" s="13" t="e">
        <f t="array" ref="Z154">IF(COUNTA($M$2:$M$121)&lt;ROW(M25),"",INDEX($Z$1:$Z$121,SMALL(IF($M$2:$M$121&lt;&gt;"",ROW($M$2:$M$121)),ROW(M25))))</f>
        <v>#NUM!</v>
      </c>
      <c r="AA154" s="13" t="e">
        <f t="array" ref="AA154">IF(COUNTA($M$2:$M$121)&lt;ROW(M25),"",INDEX($AA$1:$AA$121,SMALL(IF($M$2:$M$121&lt;&gt;"",ROW($M$2:$M$121)),ROW(M25))))</f>
        <v>#NUM!</v>
      </c>
      <c r="AB154" s="13" t="e">
        <f t="array" ref="AB154">IF(COUNTA($M$2:$M$121)&lt;ROW(M25),"",INDEX($AB$1:$AB$121,SMALL(IF($M$2:$M$121&lt;&gt;"",ROW($M$2:$M$121)),ROW(M25))))</f>
        <v>#NUM!</v>
      </c>
      <c r="AC154" s="13" t="e">
        <f t="array" ref="AC154">IF(COUNTA($M$2:$M$121)&lt;ROW(M25),"",INDEX($AC$1:$AC$121,SMALL(IF($M$2:$M$121&lt;&gt;"",ROW($M$2:$M$121)),ROW(M25))))</f>
        <v>#NUM!</v>
      </c>
      <c r="AD154" s="13" t="e">
        <f t="array" ref="AD154">IF(COUNTA($M$2:$M$121)&lt;ROW(M25),"",INDEX($AD$1:$AD$121,SMALL(IF($M$2:$M$121&lt;&gt;"",ROW($M$2:$M$121)),ROW(M25))))</f>
        <v>#NUM!</v>
      </c>
      <c r="AE154" s="13" t="e">
        <f t="array" ref="AE154">IF(COUNTA($M$2:$M$121)&lt;ROW(M25),"",INDEX($AE$1:$AE$121,SMALL(IF($M$2:$M$121&lt;&gt;"",ROW($M$2:$M$121)),ROW(M25))))</f>
        <v>#NUM!</v>
      </c>
      <c r="AF154" s="13" t="e">
        <f t="array" ref="AF154">IF(COUNTA($M$2:$M$121)&lt;ROW(M25),"",INDEX($AF$1:$AF$121,SMALL(IF($M$2:$M$121&lt;&gt;"",ROW($M$2:$M$121)),ROW(M25))))</f>
        <v>#NUM!</v>
      </c>
      <c r="AG154" s="13" t="e">
        <f t="array" ref="AG154">IF(COUNTA($M$2:$M$121)&lt;ROW(M25),"",INDEX($AG$1:$AG$121,SMALL(IF($M$2:$M$121&lt;&gt;"",ROW($M$2:$M$121)),ROW(M25))))</f>
        <v>#NUM!</v>
      </c>
      <c r="AH154" s="13" t="e">
        <f t="array" ref="AH154">IF(COUNTA($M$2:$M$121)&lt;ROW(M25),"",INDEX($AH$1:$AH$121,SMALL(IF($M$2:$M$121&lt;&gt;"",ROW($M$2:$M$121)),ROW(M25))))</f>
        <v>#NUM!</v>
      </c>
      <c r="AI154" s="13" t="e">
        <f t="array" ref="AI154">IF(COUNTA($M$2:$M$121)&lt;ROW(M25),"",INDEX($AI$1:$AI$121,SMALL(IF($M$2:$M$121&lt;&gt;"",ROW($M$2:$M$121)),ROW(M25))))</f>
        <v>#NUM!</v>
      </c>
      <c r="AJ154" s="13" t="e">
        <f t="array" ref="AJ154">IF(COUNTA($M$2:$M$121)&lt;ROW(M25),"",INDEX($AJ$1:$AJ$121,SMALL(IF($M$2:$M$121&lt;&gt;"",ROW($M$2:$M$121)),ROW(M25))))</f>
        <v>#NUM!</v>
      </c>
      <c r="AK154" s="13" t="e">
        <f t="array" ref="AK154">IF(COUNTA($M$2:$M$121)&lt;ROW(M25),"",INDEX($AK$1:$AK$121,SMALL(IF($M$2:$M$121&lt;&gt;"",ROW($M$2:$M$121)),ROW(M25))))</f>
        <v>#NUM!</v>
      </c>
      <c r="AL154" s="13" t="e">
        <f t="array" ref="AL154">IF(COUNTA($M$2:$M$121)&lt;ROW(M25),"",INDEX($AL$1:$AL$121,SMALL(IF($M$2:$M$121&lt;&gt;"",ROW($M$2:$M$121)),ROW(M25))))</f>
        <v>#NUM!</v>
      </c>
      <c r="AM154" s="13" t="e">
        <f t="array" ref="AM154">IF(COUNTA($M$2:$M$121)&lt;ROW(M25),"",INDEX($AM$1:$AM$121,SMALL(IF($M$2:$M$121&lt;&gt;"",ROW($M$2:$M$121)),ROW(M25))))</f>
        <v>#NUM!</v>
      </c>
      <c r="AN154" s="13" t="e">
        <f t="array" ref="AN154">IF(COUNTA($M$2:$M$121)&lt;ROW(M25),"",INDEX($AN$1:$AN$121,SMALL(IF($M$2:$M$121&lt;&gt;"",ROW($M$2:$M$121)),ROW(M25))))</f>
        <v>#NUM!</v>
      </c>
      <c r="AO154" s="13" t="e">
        <f t="array" ref="AO154">IF(COUNTA($M$2:$M$121)&lt;ROW(M25),"",INDEX($AO$1:$AO$121,SMALL(IF($M$2:$M$121&lt;&gt;"",ROW($M$2:$M$121)),ROW(M25))))</f>
        <v>#NUM!</v>
      </c>
      <c r="AP154" s="13" t="e">
        <f t="array" ref="AP154">IF(COUNTA($M$2:$M$121)&lt;ROW(M25),"",INDEX($AP$1:$AP$121,SMALL(IF($M$2:$M$121&lt;&gt;"",ROW($M$2:$M$121)),ROW(M25))))</f>
        <v>#NUM!</v>
      </c>
      <c r="AQ154" s="13" t="e">
        <f t="array" ref="AQ154">IF(COUNTA($M$2:$M$121)&lt;ROW(M25),"",INDEX($AQ$1:$AQ$121,SMALL(IF($M$2:$M$121&lt;&gt;"",ROW($M$2:$M$121)),ROW(M25))))</f>
        <v>#NUM!</v>
      </c>
      <c r="AR154" s="13" t="e">
        <f t="array" ref="AR154">IF(COUNTA($M$2:$M$121)&lt;ROW(M25),"",INDEX($AR$1:$AR$121,SMALL(IF($M$2:$M$121&lt;&gt;"",ROW($M$2:$M$121)),ROW(M25))))</f>
        <v>#NUM!</v>
      </c>
      <c r="AS154" s="13" t="e">
        <f t="array" ref="AS154">IF(COUNTA($M$2:$M$121)&lt;ROW(N25),"",INDEX($AS$1:$AS$121,SMALL(IF($M$2:$M$121&lt;&gt;"",ROW($M$2:$M$121)),ROW(N25))))</f>
        <v>#NUM!</v>
      </c>
    </row>
    <row r="155" spans="11:45" ht="12.75" customHeight="1" x14ac:dyDescent="0.15">
      <c r="K155" s="13" t="e">
        <f t="array" ref="K155">IF(COUNTA($M$2:$M$121)&lt;ROW(M26),"",INDEX($K$1:$K$121,SMALL(IF($M$2:$M$121&lt;&gt;"",ROW($M$2:$M$121)),ROW(M26))))</f>
        <v>#NUM!</v>
      </c>
      <c r="L155" s="13" t="e">
        <f t="array" ref="L155">IF(COUNTA($M$2:$M$121)&lt;ROW(M26),"",INDEX($L$1:$L$121,SMALL(IF($M$2:$M$121&lt;&gt;"",ROW($M$2:$M$121)),ROW(M26))))</f>
        <v>#NUM!</v>
      </c>
      <c r="M155" s="13" t="e">
        <f t="array" ref="M155">IF(COUNTA($M$2:$M$121)&lt;ROW(M26),"",INDEX($M$1:$M$121,SMALL(IF($M$2:$M$121&lt;&gt;"",ROW($M$2:$M$121)),ROW(M26))))</f>
        <v>#NUM!</v>
      </c>
      <c r="R155" s="13" t="e">
        <f t="array" ref="R155">IF(COUNTA($M$2:$M$121)&lt;ROW(M26),"",INDEX($R$1:$R$121,SMALL(IF($M$2:$M$121&lt;&gt;"",ROW($M$2:$M$121)),ROW(M26))))</f>
        <v>#NUM!</v>
      </c>
      <c r="S155" s="13" t="e">
        <f t="array" ref="S155">IF(COUNTA($M$2:$M$121)&lt;ROW(N26),"",INDEX($S$1:$S$121,SMALL(IF($M$2:$M$121&lt;&gt;"",ROW($M$2:$M$121)),ROW(N26))))</f>
        <v>#NUM!</v>
      </c>
      <c r="T155" s="13" t="e">
        <f t="array" ref="T155">IF(COUNTA($M$2:$M$121)&lt;ROW(M26),"",INDEX($T$1:$T$121,SMALL(IF($M$2:$M$121&lt;&gt;"",ROW($M$2:$M$121)),ROW(M26))))</f>
        <v>#NUM!</v>
      </c>
      <c r="U155" s="13" t="e">
        <f t="array" ref="U155">IF(COUNTA($M$2:$M$121)&lt;ROW(M26),"",INDEX($U$1:$U$121,SMALL(IF($M$2:$M$121&lt;&gt;"",ROW($M$2:$M$121)),ROW(M26))))</f>
        <v>#NUM!</v>
      </c>
      <c r="V155" s="13" t="e">
        <f t="array" ref="V155">IF(COUNTA($M$2:$M$121)&lt;ROW(M26),"",INDEX($V$1:$V$121,SMALL(IF($M$2:$M$121&lt;&gt;"",ROW($M$2:$M$121)),ROW(M26))))</f>
        <v>#NUM!</v>
      </c>
      <c r="W155" s="13" t="e">
        <f t="array" ref="W155">IF(COUNTA($M$2:$M$121)&lt;ROW(M26),"",INDEX($W$1:$W$121,SMALL(IF($M$2:$M$121&lt;&gt;"",ROW($M$2:$M$121)),ROW(M26))))</f>
        <v>#NUM!</v>
      </c>
      <c r="X155" s="13" t="e">
        <f t="array" ref="X155">IF(COUNTA($M$2:$M$121)&lt;ROW(M26),"",INDEX($X$1:$X$121,SMALL(IF($M$2:$M$121&lt;&gt;"",ROW($M$2:$M$121)),ROW(M26))))</f>
        <v>#NUM!</v>
      </c>
      <c r="Y155" s="13" t="e">
        <f t="array" ref="Y155">IF(COUNTA($M$2:$M$121)&lt;ROW(M26),"",INDEX($Y$1:$Y$121,SMALL(IF($M$2:$M$121&lt;&gt;"",ROW($M$2:$M$121)),ROW(M26))))</f>
        <v>#NUM!</v>
      </c>
      <c r="Z155" s="13" t="e">
        <f t="array" ref="Z155">IF(COUNTA($M$2:$M$121)&lt;ROW(M26),"",INDEX($Z$1:$Z$121,SMALL(IF($M$2:$M$121&lt;&gt;"",ROW($M$2:$M$121)),ROW(M26))))</f>
        <v>#NUM!</v>
      </c>
      <c r="AA155" s="13" t="e">
        <f t="array" ref="AA155">IF(COUNTA($M$2:$M$121)&lt;ROW(M26),"",INDEX($AA$1:$AA$121,SMALL(IF($M$2:$M$121&lt;&gt;"",ROW($M$2:$M$121)),ROW(M26))))</f>
        <v>#NUM!</v>
      </c>
      <c r="AB155" s="13" t="e">
        <f t="array" ref="AB155">IF(COUNTA($M$2:$M$121)&lt;ROW(M26),"",INDEX($AB$1:$AB$121,SMALL(IF($M$2:$M$121&lt;&gt;"",ROW($M$2:$M$121)),ROW(M26))))</f>
        <v>#NUM!</v>
      </c>
      <c r="AC155" s="13" t="e">
        <f t="array" ref="AC155">IF(COUNTA($M$2:$M$121)&lt;ROW(M26),"",INDEX($AC$1:$AC$121,SMALL(IF($M$2:$M$121&lt;&gt;"",ROW($M$2:$M$121)),ROW(M26))))</f>
        <v>#NUM!</v>
      </c>
      <c r="AD155" s="13" t="e">
        <f t="array" ref="AD155">IF(COUNTA($M$2:$M$121)&lt;ROW(M26),"",INDEX($AD$1:$AD$121,SMALL(IF($M$2:$M$121&lt;&gt;"",ROW($M$2:$M$121)),ROW(M26))))</f>
        <v>#NUM!</v>
      </c>
      <c r="AE155" s="13" t="e">
        <f t="array" ref="AE155">IF(COUNTA($M$2:$M$121)&lt;ROW(M26),"",INDEX($AE$1:$AE$121,SMALL(IF($M$2:$M$121&lt;&gt;"",ROW($M$2:$M$121)),ROW(M26))))</f>
        <v>#NUM!</v>
      </c>
      <c r="AF155" s="13" t="e">
        <f t="array" ref="AF155">IF(COUNTA($M$2:$M$121)&lt;ROW(M26),"",INDEX($AF$1:$AF$121,SMALL(IF($M$2:$M$121&lt;&gt;"",ROW($M$2:$M$121)),ROW(M26))))</f>
        <v>#NUM!</v>
      </c>
      <c r="AG155" s="13" t="e">
        <f t="array" ref="AG155">IF(COUNTA($M$2:$M$121)&lt;ROW(M26),"",INDEX($AG$1:$AG$121,SMALL(IF($M$2:$M$121&lt;&gt;"",ROW($M$2:$M$121)),ROW(M26))))</f>
        <v>#NUM!</v>
      </c>
      <c r="AH155" s="13" t="e">
        <f t="array" ref="AH155">IF(COUNTA($M$2:$M$121)&lt;ROW(M26),"",INDEX($AH$1:$AH$121,SMALL(IF($M$2:$M$121&lt;&gt;"",ROW($M$2:$M$121)),ROW(M26))))</f>
        <v>#NUM!</v>
      </c>
      <c r="AI155" s="13" t="e">
        <f t="array" ref="AI155">IF(COUNTA($M$2:$M$121)&lt;ROW(M26),"",INDEX($AI$1:$AI$121,SMALL(IF($M$2:$M$121&lt;&gt;"",ROW($M$2:$M$121)),ROW(M26))))</f>
        <v>#NUM!</v>
      </c>
      <c r="AJ155" s="13" t="e">
        <f t="array" ref="AJ155">IF(COUNTA($M$2:$M$121)&lt;ROW(M26),"",INDEX($AJ$1:$AJ$121,SMALL(IF($M$2:$M$121&lt;&gt;"",ROW($M$2:$M$121)),ROW(M26))))</f>
        <v>#NUM!</v>
      </c>
      <c r="AK155" s="13" t="e">
        <f t="array" ref="AK155">IF(COUNTA($M$2:$M$121)&lt;ROW(M26),"",INDEX($AK$1:$AK$121,SMALL(IF($M$2:$M$121&lt;&gt;"",ROW($M$2:$M$121)),ROW(M26))))</f>
        <v>#NUM!</v>
      </c>
      <c r="AL155" s="13" t="e">
        <f t="array" ref="AL155">IF(COUNTA($M$2:$M$121)&lt;ROW(M26),"",INDEX($AL$1:$AL$121,SMALL(IF($M$2:$M$121&lt;&gt;"",ROW($M$2:$M$121)),ROW(M26))))</f>
        <v>#NUM!</v>
      </c>
      <c r="AM155" s="13" t="e">
        <f t="array" ref="AM155">IF(COUNTA($M$2:$M$121)&lt;ROW(M26),"",INDEX($AM$1:$AM$121,SMALL(IF($M$2:$M$121&lt;&gt;"",ROW($M$2:$M$121)),ROW(M26))))</f>
        <v>#NUM!</v>
      </c>
      <c r="AN155" s="13" t="e">
        <f t="array" ref="AN155">IF(COUNTA($M$2:$M$121)&lt;ROW(M26),"",INDEX($AN$1:$AN$121,SMALL(IF($M$2:$M$121&lt;&gt;"",ROW($M$2:$M$121)),ROW(M26))))</f>
        <v>#NUM!</v>
      </c>
      <c r="AO155" s="13" t="e">
        <f t="array" ref="AO155">IF(COUNTA($M$2:$M$121)&lt;ROW(M26),"",INDEX($AO$1:$AO$121,SMALL(IF($M$2:$M$121&lt;&gt;"",ROW($M$2:$M$121)),ROW(M26))))</f>
        <v>#NUM!</v>
      </c>
      <c r="AP155" s="13" t="e">
        <f t="array" ref="AP155">IF(COUNTA($M$2:$M$121)&lt;ROW(M26),"",INDEX($AP$1:$AP$121,SMALL(IF($M$2:$M$121&lt;&gt;"",ROW($M$2:$M$121)),ROW(M26))))</f>
        <v>#NUM!</v>
      </c>
      <c r="AQ155" s="13" t="e">
        <f t="array" ref="AQ155">IF(COUNTA($M$2:$M$121)&lt;ROW(M26),"",INDEX($AQ$1:$AQ$121,SMALL(IF($M$2:$M$121&lt;&gt;"",ROW($M$2:$M$121)),ROW(M26))))</f>
        <v>#NUM!</v>
      </c>
      <c r="AR155" s="13" t="e">
        <f t="array" ref="AR155">IF(COUNTA($M$2:$M$121)&lt;ROW(M26),"",INDEX($AR$1:$AR$121,SMALL(IF($M$2:$M$121&lt;&gt;"",ROW($M$2:$M$121)),ROW(M26))))</f>
        <v>#NUM!</v>
      </c>
      <c r="AS155" s="13" t="e">
        <f t="array" ref="AS155">IF(COUNTA($M$2:$M$121)&lt;ROW(N26),"",INDEX($AS$1:$AS$121,SMALL(IF($M$2:$M$121&lt;&gt;"",ROW($M$2:$M$121)),ROW(N26))))</f>
        <v>#NUM!</v>
      </c>
    </row>
    <row r="156" spans="11:45" ht="12.75" customHeight="1" x14ac:dyDescent="0.15">
      <c r="K156" s="13" t="e">
        <f t="array" ref="K156">IF(COUNTA($M$2:$M$121)&lt;ROW(M27),"",INDEX($K$1:$K$121,SMALL(IF($M$2:$M$121&lt;&gt;"",ROW($M$2:$M$121)),ROW(M27))))</f>
        <v>#NUM!</v>
      </c>
      <c r="L156" s="13" t="e">
        <f t="array" ref="L156">IF(COUNTA($M$2:$M$121)&lt;ROW(M27),"",INDEX($L$1:$L$121,SMALL(IF($M$2:$M$121&lt;&gt;"",ROW($M$2:$M$121)),ROW(M27))))</f>
        <v>#NUM!</v>
      </c>
      <c r="M156" s="13" t="e">
        <f t="array" ref="M156">IF(COUNTA($M$2:$M$121)&lt;ROW(M27),"",INDEX($M$1:$M$121,SMALL(IF($M$2:$M$121&lt;&gt;"",ROW($M$2:$M$121)),ROW(M27))))</f>
        <v>#NUM!</v>
      </c>
      <c r="R156" s="13" t="e">
        <f t="array" ref="R156">IF(COUNTA($M$2:$M$121)&lt;ROW(M27),"",INDEX($R$1:$R$121,SMALL(IF($M$2:$M$121&lt;&gt;"",ROW($M$2:$M$121)),ROW(M27))))</f>
        <v>#NUM!</v>
      </c>
      <c r="S156" s="13" t="e">
        <f t="array" ref="S156">IF(COUNTA($M$2:$M$121)&lt;ROW(N27),"",INDEX($S$1:$S$121,SMALL(IF($M$2:$M$121&lt;&gt;"",ROW($M$2:$M$121)),ROW(N27))))</f>
        <v>#NUM!</v>
      </c>
      <c r="T156" s="13" t="e">
        <f t="array" ref="T156">IF(COUNTA($M$2:$M$121)&lt;ROW(M27),"",INDEX($T$1:$T$121,SMALL(IF($M$2:$M$121&lt;&gt;"",ROW($M$2:$M$121)),ROW(M27))))</f>
        <v>#NUM!</v>
      </c>
      <c r="U156" s="13" t="e">
        <f t="array" ref="U156">IF(COUNTA($M$2:$M$121)&lt;ROW(M27),"",INDEX($U$1:$U$121,SMALL(IF($M$2:$M$121&lt;&gt;"",ROW($M$2:$M$121)),ROW(M27))))</f>
        <v>#NUM!</v>
      </c>
      <c r="V156" s="13" t="e">
        <f t="array" ref="V156">IF(COUNTA($M$2:$M$121)&lt;ROW(M27),"",INDEX($V$1:$V$121,SMALL(IF($M$2:$M$121&lt;&gt;"",ROW($M$2:$M$121)),ROW(M27))))</f>
        <v>#NUM!</v>
      </c>
      <c r="W156" s="13" t="e">
        <f t="array" ref="W156">IF(COUNTA($M$2:$M$121)&lt;ROW(M27),"",INDEX($W$1:$W$121,SMALL(IF($M$2:$M$121&lt;&gt;"",ROW($M$2:$M$121)),ROW(M27))))</f>
        <v>#NUM!</v>
      </c>
      <c r="X156" s="13" t="e">
        <f t="array" ref="X156">IF(COUNTA($M$2:$M$121)&lt;ROW(M27),"",INDEX($X$1:$X$121,SMALL(IF($M$2:$M$121&lt;&gt;"",ROW($M$2:$M$121)),ROW(M27))))</f>
        <v>#NUM!</v>
      </c>
      <c r="Y156" s="13" t="e">
        <f t="array" ref="Y156">IF(COUNTA($M$2:$M$121)&lt;ROW(M27),"",INDEX($Y$1:$Y$121,SMALL(IF($M$2:$M$121&lt;&gt;"",ROW($M$2:$M$121)),ROW(M27))))</f>
        <v>#NUM!</v>
      </c>
      <c r="Z156" s="13" t="e">
        <f t="array" ref="Z156">IF(COUNTA($M$2:$M$121)&lt;ROW(M27),"",INDEX($Z$1:$Z$121,SMALL(IF($M$2:$M$121&lt;&gt;"",ROW($M$2:$M$121)),ROW(M27))))</f>
        <v>#NUM!</v>
      </c>
      <c r="AA156" s="13" t="e">
        <f t="array" ref="AA156">IF(COUNTA($M$2:$M$121)&lt;ROW(M27),"",INDEX($AA$1:$AA$121,SMALL(IF($M$2:$M$121&lt;&gt;"",ROW($M$2:$M$121)),ROW(M27))))</f>
        <v>#NUM!</v>
      </c>
      <c r="AB156" s="13" t="e">
        <f t="array" ref="AB156">IF(COUNTA($M$2:$M$121)&lt;ROW(M27),"",INDEX($AB$1:$AB$121,SMALL(IF($M$2:$M$121&lt;&gt;"",ROW($M$2:$M$121)),ROW(M27))))</f>
        <v>#NUM!</v>
      </c>
      <c r="AC156" s="13" t="e">
        <f t="array" ref="AC156">IF(COUNTA($M$2:$M$121)&lt;ROW(M27),"",INDEX($AC$1:$AC$121,SMALL(IF($M$2:$M$121&lt;&gt;"",ROW($M$2:$M$121)),ROW(M27))))</f>
        <v>#NUM!</v>
      </c>
      <c r="AD156" s="13" t="e">
        <f t="array" ref="AD156">IF(COUNTA($M$2:$M$121)&lt;ROW(M27),"",INDEX($AD$1:$AD$121,SMALL(IF($M$2:$M$121&lt;&gt;"",ROW($M$2:$M$121)),ROW(M27))))</f>
        <v>#NUM!</v>
      </c>
      <c r="AE156" s="13" t="e">
        <f t="array" ref="AE156">IF(COUNTA($M$2:$M$121)&lt;ROW(M27),"",INDEX($AE$1:$AE$121,SMALL(IF($M$2:$M$121&lt;&gt;"",ROW($M$2:$M$121)),ROW(M27))))</f>
        <v>#NUM!</v>
      </c>
      <c r="AF156" s="13" t="e">
        <f t="array" ref="AF156">IF(COUNTA($M$2:$M$121)&lt;ROW(M27),"",INDEX($AF$1:$AF$121,SMALL(IF($M$2:$M$121&lt;&gt;"",ROW($M$2:$M$121)),ROW(M27))))</f>
        <v>#NUM!</v>
      </c>
      <c r="AG156" s="13" t="e">
        <f t="array" ref="AG156">IF(COUNTA($M$2:$M$121)&lt;ROW(M27),"",INDEX($AG$1:$AG$121,SMALL(IF($M$2:$M$121&lt;&gt;"",ROW($M$2:$M$121)),ROW(M27))))</f>
        <v>#NUM!</v>
      </c>
      <c r="AH156" s="13" t="e">
        <f t="array" ref="AH156">IF(COUNTA($M$2:$M$121)&lt;ROW(M27),"",INDEX($AH$1:$AH$121,SMALL(IF($M$2:$M$121&lt;&gt;"",ROW($M$2:$M$121)),ROW(M27))))</f>
        <v>#NUM!</v>
      </c>
      <c r="AI156" s="13" t="e">
        <f t="array" ref="AI156">IF(COUNTA($M$2:$M$121)&lt;ROW(M27),"",INDEX($AI$1:$AI$121,SMALL(IF($M$2:$M$121&lt;&gt;"",ROW($M$2:$M$121)),ROW(M27))))</f>
        <v>#NUM!</v>
      </c>
      <c r="AJ156" s="13" t="e">
        <f t="array" ref="AJ156">IF(COUNTA($M$2:$M$121)&lt;ROW(M27),"",INDEX($AJ$1:$AJ$121,SMALL(IF($M$2:$M$121&lt;&gt;"",ROW($M$2:$M$121)),ROW(M27))))</f>
        <v>#NUM!</v>
      </c>
      <c r="AK156" s="13" t="e">
        <f t="array" ref="AK156">IF(COUNTA($M$2:$M$121)&lt;ROW(M27),"",INDEX($AK$1:$AK$121,SMALL(IF($M$2:$M$121&lt;&gt;"",ROW($M$2:$M$121)),ROW(M27))))</f>
        <v>#NUM!</v>
      </c>
      <c r="AL156" s="13" t="e">
        <f t="array" ref="AL156">IF(COUNTA($M$2:$M$121)&lt;ROW(M27),"",INDEX($AL$1:$AL$121,SMALL(IF($M$2:$M$121&lt;&gt;"",ROW($M$2:$M$121)),ROW(M27))))</f>
        <v>#NUM!</v>
      </c>
      <c r="AM156" s="13" t="e">
        <f t="array" ref="AM156">IF(COUNTA($M$2:$M$121)&lt;ROW(M27),"",INDEX($AM$1:$AM$121,SMALL(IF($M$2:$M$121&lt;&gt;"",ROW($M$2:$M$121)),ROW(M27))))</f>
        <v>#NUM!</v>
      </c>
      <c r="AN156" s="13" t="e">
        <f t="array" ref="AN156">IF(COUNTA($M$2:$M$121)&lt;ROW(M27),"",INDEX($AN$1:$AN$121,SMALL(IF($M$2:$M$121&lt;&gt;"",ROW($M$2:$M$121)),ROW(M27))))</f>
        <v>#NUM!</v>
      </c>
      <c r="AO156" s="13" t="e">
        <f t="array" ref="AO156">IF(COUNTA($M$2:$M$121)&lt;ROW(M27),"",INDEX($AO$1:$AO$121,SMALL(IF($M$2:$M$121&lt;&gt;"",ROW($M$2:$M$121)),ROW(M27))))</f>
        <v>#NUM!</v>
      </c>
      <c r="AP156" s="13" t="e">
        <f t="array" ref="AP156">IF(COUNTA($M$2:$M$121)&lt;ROW(M27),"",INDEX($AP$1:$AP$121,SMALL(IF($M$2:$M$121&lt;&gt;"",ROW($M$2:$M$121)),ROW(M27))))</f>
        <v>#NUM!</v>
      </c>
      <c r="AQ156" s="13" t="e">
        <f t="array" ref="AQ156">IF(COUNTA($M$2:$M$121)&lt;ROW(M27),"",INDEX($AQ$1:$AQ$121,SMALL(IF($M$2:$M$121&lt;&gt;"",ROW($M$2:$M$121)),ROW(M27))))</f>
        <v>#NUM!</v>
      </c>
      <c r="AR156" s="13" t="e">
        <f t="array" ref="AR156">IF(COUNTA($M$2:$M$121)&lt;ROW(M27),"",INDEX($AR$1:$AR$121,SMALL(IF($M$2:$M$121&lt;&gt;"",ROW($M$2:$M$121)),ROW(M27))))</f>
        <v>#NUM!</v>
      </c>
      <c r="AS156" s="13" t="e">
        <f t="array" ref="AS156">IF(COUNTA($M$2:$M$121)&lt;ROW(N27),"",INDEX($AS$1:$AS$121,SMALL(IF($M$2:$M$121&lt;&gt;"",ROW($M$2:$M$121)),ROW(N27))))</f>
        <v>#NUM!</v>
      </c>
    </row>
    <row r="157" spans="11:45" ht="12.75" customHeight="1" x14ac:dyDescent="0.15">
      <c r="K157" s="13" t="e">
        <f t="array" ref="K157">IF(COUNTA($M$2:$M$121)&lt;ROW(M28),"",INDEX($K$1:$K$121,SMALL(IF($M$2:$M$121&lt;&gt;"",ROW($M$2:$M$121)),ROW(M28))))</f>
        <v>#NUM!</v>
      </c>
      <c r="L157" s="13" t="e">
        <f t="array" ref="L157">IF(COUNTA($M$2:$M$121)&lt;ROW(M28),"",INDEX($L$1:$L$121,SMALL(IF($M$2:$M$121&lt;&gt;"",ROW($M$2:$M$121)),ROW(M28))))</f>
        <v>#NUM!</v>
      </c>
      <c r="M157" s="13" t="e">
        <f t="array" ref="M157">IF(COUNTA($M$2:$M$121)&lt;ROW(M28),"",INDEX($M$1:$M$121,SMALL(IF($M$2:$M$121&lt;&gt;"",ROW($M$2:$M$121)),ROW(M28))))</f>
        <v>#NUM!</v>
      </c>
      <c r="R157" s="13" t="e">
        <f t="array" ref="R157">IF(COUNTA($M$2:$M$121)&lt;ROW(M28),"",INDEX($R$1:$R$121,SMALL(IF($M$2:$M$121&lt;&gt;"",ROW($M$2:$M$121)),ROW(M28))))</f>
        <v>#NUM!</v>
      </c>
      <c r="S157" s="13" t="e">
        <f t="array" ref="S157">IF(COUNTA($M$2:$M$121)&lt;ROW(N28),"",INDEX($S$1:$S$121,SMALL(IF($M$2:$M$121&lt;&gt;"",ROW($M$2:$M$121)),ROW(N28))))</f>
        <v>#NUM!</v>
      </c>
      <c r="T157" s="13" t="e">
        <f t="array" ref="T157">IF(COUNTA($M$2:$M$121)&lt;ROW(M28),"",INDEX($T$1:$T$121,SMALL(IF($M$2:$M$121&lt;&gt;"",ROW($M$2:$M$121)),ROW(M28))))</f>
        <v>#NUM!</v>
      </c>
      <c r="U157" s="13" t="e">
        <f t="array" ref="U157">IF(COUNTA($M$2:$M$121)&lt;ROW(M28),"",INDEX($U$1:$U$121,SMALL(IF($M$2:$M$121&lt;&gt;"",ROW($M$2:$M$121)),ROW(M28))))</f>
        <v>#NUM!</v>
      </c>
      <c r="V157" s="13" t="e">
        <f t="array" ref="V157">IF(COUNTA($M$2:$M$121)&lt;ROW(M28),"",INDEX($V$1:$V$121,SMALL(IF($M$2:$M$121&lt;&gt;"",ROW($M$2:$M$121)),ROW(M28))))</f>
        <v>#NUM!</v>
      </c>
      <c r="W157" s="13" t="e">
        <f t="array" ref="W157">IF(COUNTA($M$2:$M$121)&lt;ROW(M28),"",INDEX($W$1:$W$121,SMALL(IF($M$2:$M$121&lt;&gt;"",ROW($M$2:$M$121)),ROW(M28))))</f>
        <v>#NUM!</v>
      </c>
      <c r="X157" s="13" t="e">
        <f t="array" ref="X157">IF(COUNTA($M$2:$M$121)&lt;ROW(M28),"",INDEX($X$1:$X$121,SMALL(IF($M$2:$M$121&lt;&gt;"",ROW($M$2:$M$121)),ROW(M28))))</f>
        <v>#NUM!</v>
      </c>
      <c r="Y157" s="13" t="e">
        <f t="array" ref="Y157">IF(COUNTA($M$2:$M$121)&lt;ROW(M28),"",INDEX($Y$1:$Y$121,SMALL(IF($M$2:$M$121&lt;&gt;"",ROW($M$2:$M$121)),ROW(M28))))</f>
        <v>#NUM!</v>
      </c>
      <c r="Z157" s="13" t="e">
        <f t="array" ref="Z157">IF(COUNTA($M$2:$M$121)&lt;ROW(M28),"",INDEX($Z$1:$Z$121,SMALL(IF($M$2:$M$121&lt;&gt;"",ROW($M$2:$M$121)),ROW(M28))))</f>
        <v>#NUM!</v>
      </c>
      <c r="AA157" s="13" t="e">
        <f t="array" ref="AA157">IF(COUNTA($M$2:$M$121)&lt;ROW(M28),"",INDEX($AA$1:$AA$121,SMALL(IF($M$2:$M$121&lt;&gt;"",ROW($M$2:$M$121)),ROW(M28))))</f>
        <v>#NUM!</v>
      </c>
      <c r="AB157" s="13" t="e">
        <f t="array" ref="AB157">IF(COUNTA($M$2:$M$121)&lt;ROW(M28),"",INDEX($AB$1:$AB$121,SMALL(IF($M$2:$M$121&lt;&gt;"",ROW($M$2:$M$121)),ROW(M28))))</f>
        <v>#NUM!</v>
      </c>
      <c r="AC157" s="13" t="e">
        <f t="array" ref="AC157">IF(COUNTA($M$2:$M$121)&lt;ROW(M28),"",INDEX($AC$1:$AC$121,SMALL(IF($M$2:$M$121&lt;&gt;"",ROW($M$2:$M$121)),ROW(M28))))</f>
        <v>#NUM!</v>
      </c>
      <c r="AD157" s="13" t="e">
        <f t="array" ref="AD157">IF(COUNTA($M$2:$M$121)&lt;ROW(M28),"",INDEX($AD$1:$AD$121,SMALL(IF($M$2:$M$121&lt;&gt;"",ROW($M$2:$M$121)),ROW(M28))))</f>
        <v>#NUM!</v>
      </c>
      <c r="AE157" s="13" t="e">
        <f t="array" ref="AE157">IF(COUNTA($M$2:$M$121)&lt;ROW(M28),"",INDEX($AE$1:$AE$121,SMALL(IF($M$2:$M$121&lt;&gt;"",ROW($M$2:$M$121)),ROW(M28))))</f>
        <v>#NUM!</v>
      </c>
      <c r="AF157" s="13" t="e">
        <f t="array" ref="AF157">IF(COUNTA($M$2:$M$121)&lt;ROW(M28),"",INDEX($AF$1:$AF$121,SMALL(IF($M$2:$M$121&lt;&gt;"",ROW($M$2:$M$121)),ROW(M28))))</f>
        <v>#NUM!</v>
      </c>
      <c r="AG157" s="13" t="e">
        <f t="array" ref="AG157">IF(COUNTA($M$2:$M$121)&lt;ROW(M28),"",INDEX($AG$1:$AG$121,SMALL(IF($M$2:$M$121&lt;&gt;"",ROW($M$2:$M$121)),ROW(M28))))</f>
        <v>#NUM!</v>
      </c>
      <c r="AH157" s="13" t="e">
        <f t="array" ref="AH157">IF(COUNTA($M$2:$M$121)&lt;ROW(M28),"",INDEX($AH$1:$AH$121,SMALL(IF($M$2:$M$121&lt;&gt;"",ROW($M$2:$M$121)),ROW(M28))))</f>
        <v>#NUM!</v>
      </c>
      <c r="AI157" s="13" t="e">
        <f t="array" ref="AI157">IF(COUNTA($M$2:$M$121)&lt;ROW(M28),"",INDEX($AI$1:$AI$121,SMALL(IF($M$2:$M$121&lt;&gt;"",ROW($M$2:$M$121)),ROW(M28))))</f>
        <v>#NUM!</v>
      </c>
      <c r="AJ157" s="13" t="e">
        <f t="array" ref="AJ157">IF(COUNTA($M$2:$M$121)&lt;ROW(M28),"",INDEX($AJ$1:$AJ$121,SMALL(IF($M$2:$M$121&lt;&gt;"",ROW($M$2:$M$121)),ROW(M28))))</f>
        <v>#NUM!</v>
      </c>
      <c r="AK157" s="13" t="e">
        <f t="array" ref="AK157">IF(COUNTA($M$2:$M$121)&lt;ROW(M28),"",INDEX($AK$1:$AK$121,SMALL(IF($M$2:$M$121&lt;&gt;"",ROW($M$2:$M$121)),ROW(M28))))</f>
        <v>#NUM!</v>
      </c>
      <c r="AL157" s="13" t="e">
        <f t="array" ref="AL157">IF(COUNTA($M$2:$M$121)&lt;ROW(M28),"",INDEX($AL$1:$AL$121,SMALL(IF($M$2:$M$121&lt;&gt;"",ROW($M$2:$M$121)),ROW(M28))))</f>
        <v>#NUM!</v>
      </c>
      <c r="AM157" s="13" t="e">
        <f t="array" ref="AM157">IF(COUNTA($M$2:$M$121)&lt;ROW(M28),"",INDEX($AM$1:$AM$121,SMALL(IF($M$2:$M$121&lt;&gt;"",ROW($M$2:$M$121)),ROW(M28))))</f>
        <v>#NUM!</v>
      </c>
      <c r="AN157" s="13" t="e">
        <f t="array" ref="AN157">IF(COUNTA($M$2:$M$121)&lt;ROW(M28),"",INDEX($AN$1:$AN$121,SMALL(IF($M$2:$M$121&lt;&gt;"",ROW($M$2:$M$121)),ROW(M28))))</f>
        <v>#NUM!</v>
      </c>
      <c r="AO157" s="13" t="e">
        <f t="array" ref="AO157">IF(COUNTA($M$2:$M$121)&lt;ROW(M28),"",INDEX($AO$1:$AO$121,SMALL(IF($M$2:$M$121&lt;&gt;"",ROW($M$2:$M$121)),ROW(M28))))</f>
        <v>#NUM!</v>
      </c>
      <c r="AP157" s="13" t="e">
        <f t="array" ref="AP157">IF(COUNTA($M$2:$M$121)&lt;ROW(M28),"",INDEX($AP$1:$AP$121,SMALL(IF($M$2:$M$121&lt;&gt;"",ROW($M$2:$M$121)),ROW(M28))))</f>
        <v>#NUM!</v>
      </c>
      <c r="AQ157" s="13" t="e">
        <f t="array" ref="AQ157">IF(COUNTA($M$2:$M$121)&lt;ROW(M28),"",INDEX($AQ$1:$AQ$121,SMALL(IF($M$2:$M$121&lt;&gt;"",ROW($M$2:$M$121)),ROW(M28))))</f>
        <v>#NUM!</v>
      </c>
      <c r="AR157" s="13" t="e">
        <f t="array" ref="AR157">IF(COUNTA($M$2:$M$121)&lt;ROW(M28),"",INDEX($AR$1:$AR$121,SMALL(IF($M$2:$M$121&lt;&gt;"",ROW($M$2:$M$121)),ROW(M28))))</f>
        <v>#NUM!</v>
      </c>
      <c r="AS157" s="13" t="e">
        <f t="array" ref="AS157">IF(COUNTA($M$2:$M$121)&lt;ROW(N28),"",INDEX($AS$1:$AS$121,SMALL(IF($M$2:$M$121&lt;&gt;"",ROW($M$2:$M$121)),ROW(N28))))</f>
        <v>#NUM!</v>
      </c>
    </row>
    <row r="158" spans="11:45" ht="12.75" customHeight="1" x14ac:dyDescent="0.15">
      <c r="K158" s="13" t="e">
        <f t="array" ref="K158">IF(COUNTA($M$2:$M$121)&lt;ROW(M29),"",INDEX($K$1:$K$121,SMALL(IF($M$2:$M$121&lt;&gt;"",ROW($M$2:$M$121)),ROW(M29))))</f>
        <v>#NUM!</v>
      </c>
      <c r="L158" s="13" t="e">
        <f t="array" ref="L158">IF(COUNTA($M$2:$M$121)&lt;ROW(M29),"",INDEX($L$1:$L$121,SMALL(IF($M$2:$M$121&lt;&gt;"",ROW($M$2:$M$121)),ROW(M29))))</f>
        <v>#NUM!</v>
      </c>
      <c r="M158" s="13" t="e">
        <f t="array" ref="M158">IF(COUNTA($M$2:$M$121)&lt;ROW(M29),"",INDEX($M$1:$M$121,SMALL(IF($M$2:$M$121&lt;&gt;"",ROW($M$2:$M$121)),ROW(M29))))</f>
        <v>#NUM!</v>
      </c>
      <c r="R158" s="13" t="e">
        <f t="array" ref="R158">IF(COUNTA($M$2:$M$121)&lt;ROW(M29),"",INDEX($R$1:$R$121,SMALL(IF($M$2:$M$121&lt;&gt;"",ROW($M$2:$M$121)),ROW(M29))))</f>
        <v>#NUM!</v>
      </c>
      <c r="S158" s="13" t="e">
        <f t="array" ref="S158">IF(COUNTA($M$2:$M$121)&lt;ROW(N29),"",INDEX($S$1:$S$121,SMALL(IF($M$2:$M$121&lt;&gt;"",ROW($M$2:$M$121)),ROW(N29))))</f>
        <v>#NUM!</v>
      </c>
      <c r="T158" s="13" t="e">
        <f t="array" ref="T158">IF(COUNTA($M$2:$M$121)&lt;ROW(M29),"",INDEX($T$1:$T$121,SMALL(IF($M$2:$M$121&lt;&gt;"",ROW($M$2:$M$121)),ROW(M29))))</f>
        <v>#NUM!</v>
      </c>
      <c r="U158" s="13" t="e">
        <f t="array" ref="U158">IF(COUNTA($M$2:$M$121)&lt;ROW(M29),"",INDEX($U$1:$U$121,SMALL(IF($M$2:$M$121&lt;&gt;"",ROW($M$2:$M$121)),ROW(M29))))</f>
        <v>#NUM!</v>
      </c>
      <c r="V158" s="13" t="e">
        <f t="array" ref="V158">IF(COUNTA($M$2:$M$121)&lt;ROW(M29),"",INDEX($V$1:$V$121,SMALL(IF($M$2:$M$121&lt;&gt;"",ROW($M$2:$M$121)),ROW(M29))))</f>
        <v>#NUM!</v>
      </c>
      <c r="W158" s="13" t="e">
        <f t="array" ref="W158">IF(COUNTA($M$2:$M$121)&lt;ROW(M29),"",INDEX($W$1:$W$121,SMALL(IF($M$2:$M$121&lt;&gt;"",ROW($M$2:$M$121)),ROW(M29))))</f>
        <v>#NUM!</v>
      </c>
      <c r="X158" s="13" t="e">
        <f t="array" ref="X158">IF(COUNTA($M$2:$M$121)&lt;ROW(M29),"",INDEX($X$1:$X$121,SMALL(IF($M$2:$M$121&lt;&gt;"",ROW($M$2:$M$121)),ROW(M29))))</f>
        <v>#NUM!</v>
      </c>
      <c r="Y158" s="13" t="e">
        <f t="array" ref="Y158">IF(COUNTA($M$2:$M$121)&lt;ROW(M29),"",INDEX($Y$1:$Y$121,SMALL(IF($M$2:$M$121&lt;&gt;"",ROW($M$2:$M$121)),ROW(M29))))</f>
        <v>#NUM!</v>
      </c>
      <c r="Z158" s="13" t="e">
        <f t="array" ref="Z158">IF(COUNTA($M$2:$M$121)&lt;ROW(M29),"",INDEX($Z$1:$Z$121,SMALL(IF($M$2:$M$121&lt;&gt;"",ROW($M$2:$M$121)),ROW(M29))))</f>
        <v>#NUM!</v>
      </c>
      <c r="AA158" s="13" t="e">
        <f t="array" ref="AA158">IF(COUNTA($M$2:$M$121)&lt;ROW(M29),"",INDEX($AA$1:$AA$121,SMALL(IF($M$2:$M$121&lt;&gt;"",ROW($M$2:$M$121)),ROW(M29))))</f>
        <v>#NUM!</v>
      </c>
      <c r="AB158" s="13" t="e">
        <f t="array" ref="AB158">IF(COUNTA($M$2:$M$121)&lt;ROW(M29),"",INDEX($AB$1:$AB$121,SMALL(IF($M$2:$M$121&lt;&gt;"",ROW($M$2:$M$121)),ROW(M29))))</f>
        <v>#NUM!</v>
      </c>
      <c r="AC158" s="13" t="e">
        <f t="array" ref="AC158">IF(COUNTA($M$2:$M$121)&lt;ROW(M29),"",INDEX($AC$1:$AC$121,SMALL(IF($M$2:$M$121&lt;&gt;"",ROW($M$2:$M$121)),ROW(M29))))</f>
        <v>#NUM!</v>
      </c>
      <c r="AD158" s="13" t="e">
        <f t="array" ref="AD158">IF(COUNTA($M$2:$M$121)&lt;ROW(M29),"",INDEX($AD$1:$AD$121,SMALL(IF($M$2:$M$121&lt;&gt;"",ROW($M$2:$M$121)),ROW(M29))))</f>
        <v>#NUM!</v>
      </c>
      <c r="AE158" s="13" t="e">
        <f t="array" ref="AE158">IF(COUNTA($M$2:$M$121)&lt;ROW(M29),"",INDEX($AE$1:$AE$121,SMALL(IF($M$2:$M$121&lt;&gt;"",ROW($M$2:$M$121)),ROW(M29))))</f>
        <v>#NUM!</v>
      </c>
      <c r="AF158" s="13" t="e">
        <f t="array" ref="AF158">IF(COUNTA($M$2:$M$121)&lt;ROW(M29),"",INDEX($AF$1:$AF$121,SMALL(IF($M$2:$M$121&lt;&gt;"",ROW($M$2:$M$121)),ROW(M29))))</f>
        <v>#NUM!</v>
      </c>
      <c r="AG158" s="13" t="e">
        <f t="array" ref="AG158">IF(COUNTA($M$2:$M$121)&lt;ROW(M29),"",INDEX($AG$1:$AG$121,SMALL(IF($M$2:$M$121&lt;&gt;"",ROW($M$2:$M$121)),ROW(M29))))</f>
        <v>#NUM!</v>
      </c>
      <c r="AH158" s="13" t="e">
        <f t="array" ref="AH158">IF(COUNTA($M$2:$M$121)&lt;ROW(M29),"",INDEX($AH$1:$AH$121,SMALL(IF($M$2:$M$121&lt;&gt;"",ROW($M$2:$M$121)),ROW(M29))))</f>
        <v>#NUM!</v>
      </c>
      <c r="AI158" s="13" t="e">
        <f t="array" ref="AI158">IF(COUNTA($M$2:$M$121)&lt;ROW(M29),"",INDEX($AI$1:$AI$121,SMALL(IF($M$2:$M$121&lt;&gt;"",ROW($M$2:$M$121)),ROW(M29))))</f>
        <v>#NUM!</v>
      </c>
      <c r="AJ158" s="13" t="e">
        <f t="array" ref="AJ158">IF(COUNTA($M$2:$M$121)&lt;ROW(M29),"",INDEX($AJ$1:$AJ$121,SMALL(IF($M$2:$M$121&lt;&gt;"",ROW($M$2:$M$121)),ROW(M29))))</f>
        <v>#NUM!</v>
      </c>
      <c r="AK158" s="13" t="e">
        <f t="array" ref="AK158">IF(COUNTA($M$2:$M$121)&lt;ROW(M29),"",INDEX($AK$1:$AK$121,SMALL(IF($M$2:$M$121&lt;&gt;"",ROW($M$2:$M$121)),ROW(M29))))</f>
        <v>#NUM!</v>
      </c>
      <c r="AL158" s="13" t="e">
        <f t="array" ref="AL158">IF(COUNTA($M$2:$M$121)&lt;ROW(M29),"",INDEX($AL$1:$AL$121,SMALL(IF($M$2:$M$121&lt;&gt;"",ROW($M$2:$M$121)),ROW(M29))))</f>
        <v>#NUM!</v>
      </c>
      <c r="AM158" s="13" t="e">
        <f t="array" ref="AM158">IF(COUNTA($M$2:$M$121)&lt;ROW(M29),"",INDEX($AM$1:$AM$121,SMALL(IF($M$2:$M$121&lt;&gt;"",ROW($M$2:$M$121)),ROW(M29))))</f>
        <v>#NUM!</v>
      </c>
      <c r="AN158" s="13" t="e">
        <f t="array" ref="AN158">IF(COUNTA($M$2:$M$121)&lt;ROW(M29),"",INDEX($AN$1:$AN$121,SMALL(IF($M$2:$M$121&lt;&gt;"",ROW($M$2:$M$121)),ROW(M29))))</f>
        <v>#NUM!</v>
      </c>
      <c r="AO158" s="13" t="e">
        <f t="array" ref="AO158">IF(COUNTA($M$2:$M$121)&lt;ROW(M29),"",INDEX($AO$1:$AO$121,SMALL(IF($M$2:$M$121&lt;&gt;"",ROW($M$2:$M$121)),ROW(M29))))</f>
        <v>#NUM!</v>
      </c>
      <c r="AP158" s="13" t="e">
        <f t="array" ref="AP158">IF(COUNTA($M$2:$M$121)&lt;ROW(M29),"",INDEX($AP$1:$AP$121,SMALL(IF($M$2:$M$121&lt;&gt;"",ROW($M$2:$M$121)),ROW(M29))))</f>
        <v>#NUM!</v>
      </c>
      <c r="AQ158" s="13" t="e">
        <f t="array" ref="AQ158">IF(COUNTA($M$2:$M$121)&lt;ROW(M29),"",INDEX($AQ$1:$AQ$121,SMALL(IF($M$2:$M$121&lt;&gt;"",ROW($M$2:$M$121)),ROW(M29))))</f>
        <v>#NUM!</v>
      </c>
      <c r="AR158" s="13" t="e">
        <f t="array" ref="AR158">IF(COUNTA($M$2:$M$121)&lt;ROW(M29),"",INDEX($AR$1:$AR$121,SMALL(IF($M$2:$M$121&lt;&gt;"",ROW($M$2:$M$121)),ROW(M29))))</f>
        <v>#NUM!</v>
      </c>
      <c r="AS158" s="13" t="e">
        <f t="array" ref="AS158">IF(COUNTA($M$2:$M$121)&lt;ROW(N29),"",INDEX($AS$1:$AS$121,SMALL(IF($M$2:$M$121&lt;&gt;"",ROW($M$2:$M$121)),ROW(N29))))</f>
        <v>#NUM!</v>
      </c>
    </row>
    <row r="159" spans="11:45" ht="12.75" customHeight="1" x14ac:dyDescent="0.15">
      <c r="K159" s="13" t="e">
        <f t="array" ref="K159">IF(COUNTA($M$2:$M$121)&lt;ROW(M30),"",INDEX($K$1:$K$121,SMALL(IF($M$2:$M$121&lt;&gt;"",ROW($M$2:$M$121)),ROW(M30))))</f>
        <v>#NUM!</v>
      </c>
      <c r="L159" s="13" t="e">
        <f t="array" ref="L159">IF(COUNTA($M$2:$M$121)&lt;ROW(M30),"",INDEX($L$1:$L$121,SMALL(IF($M$2:$M$121&lt;&gt;"",ROW($M$2:$M$121)),ROW(M30))))</f>
        <v>#NUM!</v>
      </c>
      <c r="M159" s="13" t="e">
        <f t="array" ref="M159">IF(COUNTA($M$2:$M$121)&lt;ROW(M30),"",INDEX($M$1:$M$121,SMALL(IF($M$2:$M$121&lt;&gt;"",ROW($M$2:$M$121)),ROW(M30))))</f>
        <v>#NUM!</v>
      </c>
      <c r="R159" s="13" t="e">
        <f t="array" ref="R159">IF(COUNTA($M$2:$M$121)&lt;ROW(M30),"",INDEX($R$1:$R$121,SMALL(IF($M$2:$M$121&lt;&gt;"",ROW($M$2:$M$121)),ROW(M30))))</f>
        <v>#NUM!</v>
      </c>
      <c r="S159" s="13" t="e">
        <f t="array" ref="S159">IF(COUNTA($M$2:$M$121)&lt;ROW(N30),"",INDEX($S$1:$S$121,SMALL(IF($M$2:$M$121&lt;&gt;"",ROW($M$2:$M$121)),ROW(N30))))</f>
        <v>#NUM!</v>
      </c>
      <c r="T159" s="13" t="e">
        <f t="array" ref="T159">IF(COUNTA($M$2:$M$121)&lt;ROW(M30),"",INDEX($T$1:$T$121,SMALL(IF($M$2:$M$121&lt;&gt;"",ROW($M$2:$M$121)),ROW(M30))))</f>
        <v>#NUM!</v>
      </c>
      <c r="U159" s="13" t="e">
        <f t="array" ref="U159">IF(COUNTA($M$2:$M$121)&lt;ROW(M30),"",INDEX($U$1:$U$121,SMALL(IF($M$2:$M$121&lt;&gt;"",ROW($M$2:$M$121)),ROW(M30))))</f>
        <v>#NUM!</v>
      </c>
      <c r="V159" s="13" t="e">
        <f t="array" ref="V159">IF(COUNTA($M$2:$M$121)&lt;ROW(M30),"",INDEX($V$1:$V$121,SMALL(IF($M$2:$M$121&lt;&gt;"",ROW($M$2:$M$121)),ROW(M30))))</f>
        <v>#NUM!</v>
      </c>
      <c r="W159" s="13" t="e">
        <f t="array" ref="W159">IF(COUNTA($M$2:$M$121)&lt;ROW(M30),"",INDEX($W$1:$W$121,SMALL(IF($M$2:$M$121&lt;&gt;"",ROW($M$2:$M$121)),ROW(M30))))</f>
        <v>#NUM!</v>
      </c>
      <c r="X159" s="13" t="e">
        <f t="array" ref="X159">IF(COUNTA($M$2:$M$121)&lt;ROW(M30),"",INDEX($X$1:$X$121,SMALL(IF($M$2:$M$121&lt;&gt;"",ROW($M$2:$M$121)),ROW(M30))))</f>
        <v>#NUM!</v>
      </c>
      <c r="Y159" s="13" t="e">
        <f t="array" ref="Y159">IF(COUNTA($M$2:$M$121)&lt;ROW(M30),"",INDEX($Y$1:$Y$121,SMALL(IF($M$2:$M$121&lt;&gt;"",ROW($M$2:$M$121)),ROW(M30))))</f>
        <v>#NUM!</v>
      </c>
      <c r="Z159" s="13" t="e">
        <f t="array" ref="Z159">IF(COUNTA($M$2:$M$121)&lt;ROW(M30),"",INDEX($Z$1:$Z$121,SMALL(IF($M$2:$M$121&lt;&gt;"",ROW($M$2:$M$121)),ROW(M30))))</f>
        <v>#NUM!</v>
      </c>
      <c r="AA159" s="13" t="e">
        <f t="array" ref="AA159">IF(COUNTA($M$2:$M$121)&lt;ROW(M30),"",INDEX($AA$1:$AA$121,SMALL(IF($M$2:$M$121&lt;&gt;"",ROW($M$2:$M$121)),ROW(M30))))</f>
        <v>#NUM!</v>
      </c>
      <c r="AB159" s="13" t="e">
        <f t="array" ref="AB159">IF(COUNTA($M$2:$M$121)&lt;ROW(M30),"",INDEX($AB$1:$AB$121,SMALL(IF($M$2:$M$121&lt;&gt;"",ROW($M$2:$M$121)),ROW(M30))))</f>
        <v>#NUM!</v>
      </c>
      <c r="AC159" s="13" t="e">
        <f t="array" ref="AC159">IF(COUNTA($M$2:$M$121)&lt;ROW(M30),"",INDEX($AC$1:$AC$121,SMALL(IF($M$2:$M$121&lt;&gt;"",ROW($M$2:$M$121)),ROW(M30))))</f>
        <v>#NUM!</v>
      </c>
      <c r="AD159" s="13" t="e">
        <f t="array" ref="AD159">IF(COUNTA($M$2:$M$121)&lt;ROW(M30),"",INDEX($AD$1:$AD$121,SMALL(IF($M$2:$M$121&lt;&gt;"",ROW($M$2:$M$121)),ROW(M30))))</f>
        <v>#NUM!</v>
      </c>
      <c r="AE159" s="13" t="e">
        <f t="array" ref="AE159">IF(COUNTA($M$2:$M$121)&lt;ROW(M30),"",INDEX($AE$1:$AE$121,SMALL(IF($M$2:$M$121&lt;&gt;"",ROW($M$2:$M$121)),ROW(M30))))</f>
        <v>#NUM!</v>
      </c>
      <c r="AF159" s="13" t="e">
        <f t="array" ref="AF159">IF(COUNTA($M$2:$M$121)&lt;ROW(M30),"",INDEX($AF$1:$AF$121,SMALL(IF($M$2:$M$121&lt;&gt;"",ROW($M$2:$M$121)),ROW(M30))))</f>
        <v>#NUM!</v>
      </c>
      <c r="AG159" s="13" t="e">
        <f t="array" ref="AG159">IF(COUNTA($M$2:$M$121)&lt;ROW(M30),"",INDEX($AG$1:$AG$121,SMALL(IF($M$2:$M$121&lt;&gt;"",ROW($M$2:$M$121)),ROW(M30))))</f>
        <v>#NUM!</v>
      </c>
      <c r="AH159" s="13" t="e">
        <f t="array" ref="AH159">IF(COUNTA($M$2:$M$121)&lt;ROW(M30),"",INDEX($AH$1:$AH$121,SMALL(IF($M$2:$M$121&lt;&gt;"",ROW($M$2:$M$121)),ROW(M30))))</f>
        <v>#NUM!</v>
      </c>
      <c r="AI159" s="13" t="e">
        <f t="array" ref="AI159">IF(COUNTA($M$2:$M$121)&lt;ROW(M30),"",INDEX($AI$1:$AI$121,SMALL(IF($M$2:$M$121&lt;&gt;"",ROW($M$2:$M$121)),ROW(M30))))</f>
        <v>#NUM!</v>
      </c>
      <c r="AJ159" s="13" t="e">
        <f t="array" ref="AJ159">IF(COUNTA($M$2:$M$121)&lt;ROW(M30),"",INDEX($AJ$1:$AJ$121,SMALL(IF($M$2:$M$121&lt;&gt;"",ROW($M$2:$M$121)),ROW(M30))))</f>
        <v>#NUM!</v>
      </c>
      <c r="AK159" s="13" t="e">
        <f t="array" ref="AK159">IF(COUNTA($M$2:$M$121)&lt;ROW(M30),"",INDEX($AK$1:$AK$121,SMALL(IF($M$2:$M$121&lt;&gt;"",ROW($M$2:$M$121)),ROW(M30))))</f>
        <v>#NUM!</v>
      </c>
      <c r="AL159" s="13" t="e">
        <f t="array" ref="AL159">IF(COUNTA($M$2:$M$121)&lt;ROW(M30),"",INDEX($AL$1:$AL$121,SMALL(IF($M$2:$M$121&lt;&gt;"",ROW($M$2:$M$121)),ROW(M30))))</f>
        <v>#NUM!</v>
      </c>
      <c r="AM159" s="13" t="e">
        <f t="array" ref="AM159">IF(COUNTA($M$2:$M$121)&lt;ROW(M30),"",INDEX($AM$1:$AM$121,SMALL(IF($M$2:$M$121&lt;&gt;"",ROW($M$2:$M$121)),ROW(M30))))</f>
        <v>#NUM!</v>
      </c>
      <c r="AN159" s="13" t="e">
        <f t="array" ref="AN159">IF(COUNTA($M$2:$M$121)&lt;ROW(M30),"",INDEX($AN$1:$AN$121,SMALL(IF($M$2:$M$121&lt;&gt;"",ROW($M$2:$M$121)),ROW(M30))))</f>
        <v>#NUM!</v>
      </c>
      <c r="AO159" s="13" t="e">
        <f t="array" ref="AO159">IF(COUNTA($M$2:$M$121)&lt;ROW(M30),"",INDEX($AO$1:$AO$121,SMALL(IF($M$2:$M$121&lt;&gt;"",ROW($M$2:$M$121)),ROW(M30))))</f>
        <v>#NUM!</v>
      </c>
      <c r="AP159" s="13" t="e">
        <f t="array" ref="AP159">IF(COUNTA($M$2:$M$121)&lt;ROW(M30),"",INDEX($AP$1:$AP$121,SMALL(IF($M$2:$M$121&lt;&gt;"",ROW($M$2:$M$121)),ROW(M30))))</f>
        <v>#NUM!</v>
      </c>
      <c r="AQ159" s="13" t="e">
        <f t="array" ref="AQ159">IF(COUNTA($M$2:$M$121)&lt;ROW(M30),"",INDEX($AQ$1:$AQ$121,SMALL(IF($M$2:$M$121&lt;&gt;"",ROW($M$2:$M$121)),ROW(M30))))</f>
        <v>#NUM!</v>
      </c>
      <c r="AR159" s="13" t="e">
        <f t="array" ref="AR159">IF(COUNTA($M$2:$M$121)&lt;ROW(M30),"",INDEX($AR$1:$AR$121,SMALL(IF($M$2:$M$121&lt;&gt;"",ROW($M$2:$M$121)),ROW(M30))))</f>
        <v>#NUM!</v>
      </c>
      <c r="AS159" s="13" t="e">
        <f t="array" ref="AS159">IF(COUNTA($M$2:$M$121)&lt;ROW(N30),"",INDEX($AS$1:$AS$121,SMALL(IF($M$2:$M$121&lt;&gt;"",ROW($M$2:$M$121)),ROW(N30))))</f>
        <v>#NUM!</v>
      </c>
    </row>
    <row r="160" spans="11:45" ht="12.75" customHeight="1" x14ac:dyDescent="0.15">
      <c r="K160" s="13" t="e">
        <f t="array" ref="K160">IF(COUNTA($M$2:$M$121)&lt;ROW(M31),"",INDEX($K$1:$K$121,SMALL(IF($M$2:$M$121&lt;&gt;"",ROW($M$2:$M$121)),ROW(M31))))</f>
        <v>#NUM!</v>
      </c>
      <c r="L160" s="13" t="e">
        <f t="array" ref="L160">IF(COUNTA($M$2:$M$121)&lt;ROW(M31),"",INDEX($L$1:$L$121,SMALL(IF($M$2:$M$121&lt;&gt;"",ROW($M$2:$M$121)),ROW(M31))))</f>
        <v>#NUM!</v>
      </c>
      <c r="M160" s="13" t="e">
        <f t="array" ref="M160">IF(COUNTA($M$2:$M$121)&lt;ROW(M31),"",INDEX($M$1:$M$121,SMALL(IF($M$2:$M$121&lt;&gt;"",ROW($M$2:$M$121)),ROW(M31))))</f>
        <v>#NUM!</v>
      </c>
      <c r="R160" s="13" t="e">
        <f t="array" ref="R160">IF(COUNTA($M$2:$M$121)&lt;ROW(M31),"",INDEX($R$1:$R$121,SMALL(IF($M$2:$M$121&lt;&gt;"",ROW($M$2:$M$121)),ROW(M31))))</f>
        <v>#NUM!</v>
      </c>
      <c r="S160" s="13" t="e">
        <f t="array" ref="S160">IF(COUNTA($M$2:$M$121)&lt;ROW(N31),"",INDEX($S$1:$S$121,SMALL(IF($M$2:$M$121&lt;&gt;"",ROW($M$2:$M$121)),ROW(N31))))</f>
        <v>#NUM!</v>
      </c>
      <c r="T160" s="13" t="e">
        <f t="array" ref="T160">IF(COUNTA($M$2:$M$121)&lt;ROW(M31),"",INDEX($T$1:$T$121,SMALL(IF($M$2:$M$121&lt;&gt;"",ROW($M$2:$M$121)),ROW(M31))))</f>
        <v>#NUM!</v>
      </c>
      <c r="U160" s="13" t="e">
        <f t="array" ref="U160">IF(COUNTA($M$2:$M$121)&lt;ROW(M31),"",INDEX($U$1:$U$121,SMALL(IF($M$2:$M$121&lt;&gt;"",ROW($M$2:$M$121)),ROW(M31))))</f>
        <v>#NUM!</v>
      </c>
      <c r="V160" s="13" t="e">
        <f t="array" ref="V160">IF(COUNTA($M$2:$M$121)&lt;ROW(M31),"",INDEX($V$1:$V$121,SMALL(IF($M$2:$M$121&lt;&gt;"",ROW($M$2:$M$121)),ROW(M31))))</f>
        <v>#NUM!</v>
      </c>
      <c r="W160" s="13" t="e">
        <f t="array" ref="W160">IF(COUNTA($M$2:$M$121)&lt;ROW(M31),"",INDEX($W$1:$W$121,SMALL(IF($M$2:$M$121&lt;&gt;"",ROW($M$2:$M$121)),ROW(M31))))</f>
        <v>#NUM!</v>
      </c>
      <c r="X160" s="13" t="e">
        <f t="array" ref="X160">IF(COUNTA($M$2:$M$121)&lt;ROW(M31),"",INDEX($X$1:$X$121,SMALL(IF($M$2:$M$121&lt;&gt;"",ROW($M$2:$M$121)),ROW(M31))))</f>
        <v>#NUM!</v>
      </c>
      <c r="Y160" s="13" t="e">
        <f t="array" ref="Y160">IF(COUNTA($M$2:$M$121)&lt;ROW(M31),"",INDEX($Y$1:$Y$121,SMALL(IF($M$2:$M$121&lt;&gt;"",ROW($M$2:$M$121)),ROW(M31))))</f>
        <v>#NUM!</v>
      </c>
      <c r="Z160" s="13" t="e">
        <f t="array" ref="Z160">IF(COUNTA($M$2:$M$121)&lt;ROW(M31),"",INDEX($Z$1:$Z$121,SMALL(IF($M$2:$M$121&lt;&gt;"",ROW($M$2:$M$121)),ROW(M31))))</f>
        <v>#NUM!</v>
      </c>
      <c r="AA160" s="13" t="e">
        <f t="array" ref="AA160">IF(COUNTA($M$2:$M$121)&lt;ROW(M31),"",INDEX($AA$1:$AA$121,SMALL(IF($M$2:$M$121&lt;&gt;"",ROW($M$2:$M$121)),ROW(M31))))</f>
        <v>#NUM!</v>
      </c>
      <c r="AB160" s="13" t="e">
        <f t="array" ref="AB160">IF(COUNTA($M$2:$M$121)&lt;ROW(M31),"",INDEX($AB$1:$AB$121,SMALL(IF($M$2:$M$121&lt;&gt;"",ROW($M$2:$M$121)),ROW(M31))))</f>
        <v>#NUM!</v>
      </c>
      <c r="AC160" s="13" t="e">
        <f t="array" ref="AC160">IF(COUNTA($M$2:$M$121)&lt;ROW(M31),"",INDEX($AC$1:$AC$121,SMALL(IF($M$2:$M$121&lt;&gt;"",ROW($M$2:$M$121)),ROW(M31))))</f>
        <v>#NUM!</v>
      </c>
      <c r="AD160" s="13" t="e">
        <f t="array" ref="AD160">IF(COUNTA($M$2:$M$121)&lt;ROW(M31),"",INDEX($AD$1:$AD$121,SMALL(IF($M$2:$M$121&lt;&gt;"",ROW($M$2:$M$121)),ROW(M31))))</f>
        <v>#NUM!</v>
      </c>
      <c r="AE160" s="13" t="e">
        <f t="array" ref="AE160">IF(COUNTA($M$2:$M$121)&lt;ROW(M31),"",INDEX($AE$1:$AE$121,SMALL(IF($M$2:$M$121&lt;&gt;"",ROW($M$2:$M$121)),ROW(M31))))</f>
        <v>#NUM!</v>
      </c>
      <c r="AF160" s="13" t="e">
        <f t="array" ref="AF160">IF(COUNTA($M$2:$M$121)&lt;ROW(M31),"",INDEX($AF$1:$AF$121,SMALL(IF($M$2:$M$121&lt;&gt;"",ROW($M$2:$M$121)),ROW(M31))))</f>
        <v>#NUM!</v>
      </c>
      <c r="AG160" s="13" t="e">
        <f t="array" ref="AG160">IF(COUNTA($M$2:$M$121)&lt;ROW(M31),"",INDEX($AG$1:$AG$121,SMALL(IF($M$2:$M$121&lt;&gt;"",ROW($M$2:$M$121)),ROW(M31))))</f>
        <v>#NUM!</v>
      </c>
      <c r="AH160" s="13" t="e">
        <f t="array" ref="AH160">IF(COUNTA($M$2:$M$121)&lt;ROW(M31),"",INDEX($AH$1:$AH$121,SMALL(IF($M$2:$M$121&lt;&gt;"",ROW($M$2:$M$121)),ROW(M31))))</f>
        <v>#NUM!</v>
      </c>
      <c r="AI160" s="13" t="e">
        <f t="array" ref="AI160">IF(COUNTA($M$2:$M$121)&lt;ROW(M31),"",INDEX($AI$1:$AI$121,SMALL(IF($M$2:$M$121&lt;&gt;"",ROW($M$2:$M$121)),ROW(M31))))</f>
        <v>#NUM!</v>
      </c>
      <c r="AJ160" s="13" t="e">
        <f t="array" ref="AJ160">IF(COUNTA($M$2:$M$121)&lt;ROW(M31),"",INDEX($AJ$1:$AJ$121,SMALL(IF($M$2:$M$121&lt;&gt;"",ROW($M$2:$M$121)),ROW(M31))))</f>
        <v>#NUM!</v>
      </c>
      <c r="AK160" s="13" t="e">
        <f t="array" ref="AK160">IF(COUNTA($M$2:$M$121)&lt;ROW(M31),"",INDEX($AK$1:$AK$121,SMALL(IF($M$2:$M$121&lt;&gt;"",ROW($M$2:$M$121)),ROW(M31))))</f>
        <v>#NUM!</v>
      </c>
      <c r="AL160" s="13" t="e">
        <f t="array" ref="AL160">IF(COUNTA($M$2:$M$121)&lt;ROW(M31),"",INDEX($AL$1:$AL$121,SMALL(IF($M$2:$M$121&lt;&gt;"",ROW($M$2:$M$121)),ROW(M31))))</f>
        <v>#NUM!</v>
      </c>
      <c r="AM160" s="13" t="e">
        <f t="array" ref="AM160">IF(COUNTA($M$2:$M$121)&lt;ROW(M31),"",INDEX($AM$1:$AM$121,SMALL(IF($M$2:$M$121&lt;&gt;"",ROW($M$2:$M$121)),ROW(M31))))</f>
        <v>#NUM!</v>
      </c>
      <c r="AN160" s="13" t="e">
        <f t="array" ref="AN160">IF(COUNTA($M$2:$M$121)&lt;ROW(M31),"",INDEX($AN$1:$AN$121,SMALL(IF($M$2:$M$121&lt;&gt;"",ROW($M$2:$M$121)),ROW(M31))))</f>
        <v>#NUM!</v>
      </c>
      <c r="AO160" s="13" t="e">
        <f t="array" ref="AO160">IF(COUNTA($M$2:$M$121)&lt;ROW(M31),"",INDEX($AO$1:$AO$121,SMALL(IF($M$2:$M$121&lt;&gt;"",ROW($M$2:$M$121)),ROW(M31))))</f>
        <v>#NUM!</v>
      </c>
      <c r="AP160" s="13" t="e">
        <f t="array" ref="AP160">IF(COUNTA($M$2:$M$121)&lt;ROW(M31),"",INDEX($AP$1:$AP$121,SMALL(IF($M$2:$M$121&lt;&gt;"",ROW($M$2:$M$121)),ROW(M31))))</f>
        <v>#NUM!</v>
      </c>
      <c r="AQ160" s="13" t="e">
        <f t="array" ref="AQ160">IF(COUNTA($M$2:$M$121)&lt;ROW(M31),"",INDEX($AQ$1:$AQ$121,SMALL(IF($M$2:$M$121&lt;&gt;"",ROW($M$2:$M$121)),ROW(M31))))</f>
        <v>#NUM!</v>
      </c>
      <c r="AR160" s="13" t="e">
        <f t="array" ref="AR160">IF(COUNTA($M$2:$M$121)&lt;ROW(M31),"",INDEX($AR$1:$AR$121,SMALL(IF($M$2:$M$121&lt;&gt;"",ROW($M$2:$M$121)),ROW(M31))))</f>
        <v>#NUM!</v>
      </c>
      <c r="AS160" s="13" t="e">
        <f t="array" ref="AS160">IF(COUNTA($M$2:$M$121)&lt;ROW(N31),"",INDEX($AS$1:$AS$121,SMALL(IF($M$2:$M$121&lt;&gt;"",ROW($M$2:$M$121)),ROW(N31))))</f>
        <v>#NUM!</v>
      </c>
    </row>
    <row r="161" spans="11:45" ht="12.75" customHeight="1" x14ac:dyDescent="0.15">
      <c r="K161" s="13" t="e">
        <f t="array" ref="K161">IF(COUNTA($M$2:$M$121)&lt;ROW(M32),"",INDEX($K$1:$K$121,SMALL(IF($M$2:$M$121&lt;&gt;"",ROW($M$2:$M$121)),ROW(M32))))</f>
        <v>#NUM!</v>
      </c>
      <c r="L161" s="13" t="e">
        <f t="array" ref="L161">IF(COUNTA($M$2:$M$121)&lt;ROW(M32),"",INDEX($L$1:$L$121,SMALL(IF($M$2:$M$121&lt;&gt;"",ROW($M$2:$M$121)),ROW(M32))))</f>
        <v>#NUM!</v>
      </c>
      <c r="M161" s="13" t="e">
        <f t="array" ref="M161">IF(COUNTA($M$2:$M$121)&lt;ROW(M32),"",INDEX($M$1:$M$121,SMALL(IF($M$2:$M$121&lt;&gt;"",ROW($M$2:$M$121)),ROW(M32))))</f>
        <v>#NUM!</v>
      </c>
      <c r="R161" s="13" t="e">
        <f t="array" ref="R161">IF(COUNTA($M$2:$M$121)&lt;ROW(M32),"",INDEX($R$1:$R$121,SMALL(IF($M$2:$M$121&lt;&gt;"",ROW($M$2:$M$121)),ROW(M32))))</f>
        <v>#NUM!</v>
      </c>
      <c r="S161" s="13" t="e">
        <f t="array" ref="S161">IF(COUNTA($M$2:$M$121)&lt;ROW(N32),"",INDEX($S$1:$S$121,SMALL(IF($M$2:$M$121&lt;&gt;"",ROW($M$2:$M$121)),ROW(N32))))</f>
        <v>#NUM!</v>
      </c>
      <c r="T161" s="13" t="e">
        <f t="array" ref="T161">IF(COUNTA($M$2:$M$121)&lt;ROW(M32),"",INDEX($T$1:$T$121,SMALL(IF($M$2:$M$121&lt;&gt;"",ROW($M$2:$M$121)),ROW(M32))))</f>
        <v>#NUM!</v>
      </c>
      <c r="U161" s="13" t="e">
        <f t="array" ref="U161">IF(COUNTA($M$2:$M$121)&lt;ROW(M32),"",INDEX($U$1:$U$121,SMALL(IF($M$2:$M$121&lt;&gt;"",ROW($M$2:$M$121)),ROW(M32))))</f>
        <v>#NUM!</v>
      </c>
      <c r="V161" s="13" t="e">
        <f t="array" ref="V161">IF(COUNTA($M$2:$M$121)&lt;ROW(M32),"",INDEX($V$1:$V$121,SMALL(IF($M$2:$M$121&lt;&gt;"",ROW($M$2:$M$121)),ROW(M32))))</f>
        <v>#NUM!</v>
      </c>
      <c r="W161" s="13" t="e">
        <f t="array" ref="W161">IF(COUNTA($M$2:$M$121)&lt;ROW(M32),"",INDEX($W$1:$W$121,SMALL(IF($M$2:$M$121&lt;&gt;"",ROW($M$2:$M$121)),ROW(M32))))</f>
        <v>#NUM!</v>
      </c>
      <c r="X161" s="13" t="e">
        <f t="array" ref="X161">IF(COUNTA($M$2:$M$121)&lt;ROW(M32),"",INDEX($X$1:$X$121,SMALL(IF($M$2:$M$121&lt;&gt;"",ROW($M$2:$M$121)),ROW(M32))))</f>
        <v>#NUM!</v>
      </c>
      <c r="Y161" s="13" t="e">
        <f t="array" ref="Y161">IF(COUNTA($M$2:$M$121)&lt;ROW(M32),"",INDEX($Y$1:$Y$121,SMALL(IF($M$2:$M$121&lt;&gt;"",ROW($M$2:$M$121)),ROW(M32))))</f>
        <v>#NUM!</v>
      </c>
      <c r="Z161" s="13" t="e">
        <f t="array" ref="Z161">IF(COUNTA($M$2:$M$121)&lt;ROW(M32),"",INDEX($Z$1:$Z$121,SMALL(IF($M$2:$M$121&lt;&gt;"",ROW($M$2:$M$121)),ROW(M32))))</f>
        <v>#NUM!</v>
      </c>
      <c r="AA161" s="13" t="e">
        <f t="array" ref="AA161">IF(COUNTA($M$2:$M$121)&lt;ROW(M32),"",INDEX($AA$1:$AA$121,SMALL(IF($M$2:$M$121&lt;&gt;"",ROW($M$2:$M$121)),ROW(M32))))</f>
        <v>#NUM!</v>
      </c>
      <c r="AB161" s="13" t="e">
        <f t="array" ref="AB161">IF(COUNTA($M$2:$M$121)&lt;ROW(M32),"",INDEX($AB$1:$AB$121,SMALL(IF($M$2:$M$121&lt;&gt;"",ROW($M$2:$M$121)),ROW(M32))))</f>
        <v>#NUM!</v>
      </c>
      <c r="AC161" s="13" t="e">
        <f t="array" ref="AC161">IF(COUNTA($M$2:$M$121)&lt;ROW(M32),"",INDEX($AC$1:$AC$121,SMALL(IF($M$2:$M$121&lt;&gt;"",ROW($M$2:$M$121)),ROW(M32))))</f>
        <v>#NUM!</v>
      </c>
      <c r="AD161" s="13" t="e">
        <f t="array" ref="AD161">IF(COUNTA($M$2:$M$121)&lt;ROW(M32),"",INDEX($AD$1:$AD$121,SMALL(IF($M$2:$M$121&lt;&gt;"",ROW($M$2:$M$121)),ROW(M32))))</f>
        <v>#NUM!</v>
      </c>
      <c r="AE161" s="13" t="e">
        <f t="array" ref="AE161">IF(COUNTA($M$2:$M$121)&lt;ROW(M32),"",INDEX($AE$1:$AE$121,SMALL(IF($M$2:$M$121&lt;&gt;"",ROW($M$2:$M$121)),ROW(M32))))</f>
        <v>#NUM!</v>
      </c>
      <c r="AF161" s="13" t="e">
        <f t="array" ref="AF161">IF(COUNTA($M$2:$M$121)&lt;ROW(M32),"",INDEX($AF$1:$AF$121,SMALL(IF($M$2:$M$121&lt;&gt;"",ROW($M$2:$M$121)),ROW(M32))))</f>
        <v>#NUM!</v>
      </c>
      <c r="AG161" s="13" t="e">
        <f t="array" ref="AG161">IF(COUNTA($M$2:$M$121)&lt;ROW(M32),"",INDEX($AG$1:$AG$121,SMALL(IF($M$2:$M$121&lt;&gt;"",ROW($M$2:$M$121)),ROW(M32))))</f>
        <v>#NUM!</v>
      </c>
      <c r="AH161" s="13" t="e">
        <f t="array" ref="AH161">IF(COUNTA($M$2:$M$121)&lt;ROW(M32),"",INDEX($AH$1:$AH$121,SMALL(IF($M$2:$M$121&lt;&gt;"",ROW($M$2:$M$121)),ROW(M32))))</f>
        <v>#NUM!</v>
      </c>
      <c r="AI161" s="13" t="e">
        <f t="array" ref="AI161">IF(COUNTA($M$2:$M$121)&lt;ROW(M32),"",INDEX($AI$1:$AI$121,SMALL(IF($M$2:$M$121&lt;&gt;"",ROW($M$2:$M$121)),ROW(M32))))</f>
        <v>#NUM!</v>
      </c>
      <c r="AJ161" s="13" t="e">
        <f t="array" ref="AJ161">IF(COUNTA($M$2:$M$121)&lt;ROW(M32),"",INDEX($AJ$1:$AJ$121,SMALL(IF($M$2:$M$121&lt;&gt;"",ROW($M$2:$M$121)),ROW(M32))))</f>
        <v>#NUM!</v>
      </c>
      <c r="AK161" s="13" t="e">
        <f t="array" ref="AK161">IF(COUNTA($M$2:$M$121)&lt;ROW(M32),"",INDEX($AK$1:$AK$121,SMALL(IF($M$2:$M$121&lt;&gt;"",ROW($M$2:$M$121)),ROW(M32))))</f>
        <v>#NUM!</v>
      </c>
      <c r="AL161" s="13" t="e">
        <f t="array" ref="AL161">IF(COUNTA($M$2:$M$121)&lt;ROW(M32),"",INDEX($AL$1:$AL$121,SMALL(IF($M$2:$M$121&lt;&gt;"",ROW($M$2:$M$121)),ROW(M32))))</f>
        <v>#NUM!</v>
      </c>
      <c r="AM161" s="13" t="e">
        <f t="array" ref="AM161">IF(COUNTA($M$2:$M$121)&lt;ROW(M32),"",INDEX($AM$1:$AM$121,SMALL(IF($M$2:$M$121&lt;&gt;"",ROW($M$2:$M$121)),ROW(M32))))</f>
        <v>#NUM!</v>
      </c>
      <c r="AN161" s="13" t="e">
        <f t="array" ref="AN161">IF(COUNTA($M$2:$M$121)&lt;ROW(M32),"",INDEX($AN$1:$AN$121,SMALL(IF($M$2:$M$121&lt;&gt;"",ROW($M$2:$M$121)),ROW(M32))))</f>
        <v>#NUM!</v>
      </c>
      <c r="AO161" s="13" t="e">
        <f t="array" ref="AO161">IF(COUNTA($M$2:$M$121)&lt;ROW(M32),"",INDEX($AO$1:$AO$121,SMALL(IF($M$2:$M$121&lt;&gt;"",ROW($M$2:$M$121)),ROW(M32))))</f>
        <v>#NUM!</v>
      </c>
      <c r="AP161" s="13" t="e">
        <f t="array" ref="AP161">IF(COUNTA($M$2:$M$121)&lt;ROW(M32),"",INDEX($AP$1:$AP$121,SMALL(IF($M$2:$M$121&lt;&gt;"",ROW($M$2:$M$121)),ROW(M32))))</f>
        <v>#NUM!</v>
      </c>
      <c r="AQ161" s="13" t="e">
        <f t="array" ref="AQ161">IF(COUNTA($M$2:$M$121)&lt;ROW(M32),"",INDEX($AQ$1:$AQ$121,SMALL(IF($M$2:$M$121&lt;&gt;"",ROW($M$2:$M$121)),ROW(M32))))</f>
        <v>#NUM!</v>
      </c>
      <c r="AR161" s="13" t="e">
        <f t="array" ref="AR161">IF(COUNTA($M$2:$M$121)&lt;ROW(M32),"",INDEX($AR$1:$AR$121,SMALL(IF($M$2:$M$121&lt;&gt;"",ROW($M$2:$M$121)),ROW(M32))))</f>
        <v>#NUM!</v>
      </c>
      <c r="AS161" s="13" t="e">
        <f t="array" ref="AS161">IF(COUNTA($M$2:$M$121)&lt;ROW(N32),"",INDEX($AS$1:$AS$121,SMALL(IF($M$2:$M$121&lt;&gt;"",ROW($M$2:$M$121)),ROW(N32))))</f>
        <v>#NUM!</v>
      </c>
    </row>
    <row r="162" spans="11:45" ht="12.75" customHeight="1" x14ac:dyDescent="0.15">
      <c r="K162" s="13" t="e">
        <f t="array" ref="K162">IF(COUNTA($M$2:$M$121)&lt;ROW(M33),"",INDEX($K$1:$K$121,SMALL(IF($M$2:$M$121&lt;&gt;"",ROW($M$2:$M$121)),ROW(M33))))</f>
        <v>#NUM!</v>
      </c>
      <c r="L162" s="13" t="e">
        <f t="array" ref="L162">IF(COUNTA($M$2:$M$121)&lt;ROW(M33),"",INDEX($L$1:$L$121,SMALL(IF($M$2:$M$121&lt;&gt;"",ROW($M$2:$M$121)),ROW(M33))))</f>
        <v>#NUM!</v>
      </c>
      <c r="M162" s="13" t="e">
        <f t="array" ref="M162">IF(COUNTA($M$2:$M$121)&lt;ROW(M33),"",INDEX($M$1:$M$121,SMALL(IF($M$2:$M$121&lt;&gt;"",ROW($M$2:$M$121)),ROW(M33))))</f>
        <v>#NUM!</v>
      </c>
      <c r="R162" s="13" t="e">
        <f t="array" ref="R162">IF(COUNTA($M$2:$M$121)&lt;ROW(M33),"",INDEX($R$1:$R$121,SMALL(IF($M$2:$M$121&lt;&gt;"",ROW($M$2:$M$121)),ROW(M33))))</f>
        <v>#NUM!</v>
      </c>
      <c r="S162" s="13" t="e">
        <f t="array" ref="S162">IF(COUNTA($M$2:$M$121)&lt;ROW(N33),"",INDEX($S$1:$S$121,SMALL(IF($M$2:$M$121&lt;&gt;"",ROW($M$2:$M$121)),ROW(N33))))</f>
        <v>#NUM!</v>
      </c>
      <c r="T162" s="13" t="e">
        <f t="array" ref="T162">IF(COUNTA($M$2:$M$121)&lt;ROW(M33),"",INDEX($T$1:$T$121,SMALL(IF($M$2:$M$121&lt;&gt;"",ROW($M$2:$M$121)),ROW(M33))))</f>
        <v>#NUM!</v>
      </c>
      <c r="U162" s="13" t="e">
        <f t="array" ref="U162">IF(COUNTA($M$2:$M$121)&lt;ROW(M33),"",INDEX($U$1:$U$121,SMALL(IF($M$2:$M$121&lt;&gt;"",ROW($M$2:$M$121)),ROW(M33))))</f>
        <v>#NUM!</v>
      </c>
      <c r="V162" s="13" t="e">
        <f t="array" ref="V162">IF(COUNTA($M$2:$M$121)&lt;ROW(M33),"",INDEX($V$1:$V$121,SMALL(IF($M$2:$M$121&lt;&gt;"",ROW($M$2:$M$121)),ROW(M33))))</f>
        <v>#NUM!</v>
      </c>
      <c r="W162" s="13" t="e">
        <f t="array" ref="W162">IF(COUNTA($M$2:$M$121)&lt;ROW(M33),"",INDEX($W$1:$W$121,SMALL(IF($M$2:$M$121&lt;&gt;"",ROW($M$2:$M$121)),ROW(M33))))</f>
        <v>#NUM!</v>
      </c>
      <c r="X162" s="13" t="e">
        <f t="array" ref="X162">IF(COUNTA($M$2:$M$121)&lt;ROW(M33),"",INDEX($X$1:$X$121,SMALL(IF($M$2:$M$121&lt;&gt;"",ROW($M$2:$M$121)),ROW(M33))))</f>
        <v>#NUM!</v>
      </c>
      <c r="Y162" s="13" t="e">
        <f t="array" ref="Y162">IF(COUNTA($M$2:$M$121)&lt;ROW(M33),"",INDEX($Y$1:$Y$121,SMALL(IF($M$2:$M$121&lt;&gt;"",ROW($M$2:$M$121)),ROW(M33))))</f>
        <v>#NUM!</v>
      </c>
      <c r="Z162" s="13" t="e">
        <f t="array" ref="Z162">IF(COUNTA($M$2:$M$121)&lt;ROW(M33),"",INDEX($Z$1:$Z$121,SMALL(IF($M$2:$M$121&lt;&gt;"",ROW($M$2:$M$121)),ROW(M33))))</f>
        <v>#NUM!</v>
      </c>
      <c r="AA162" s="13" t="e">
        <f t="array" ref="AA162">IF(COUNTA($M$2:$M$121)&lt;ROW(M33),"",INDEX($AA$1:$AA$121,SMALL(IF($M$2:$M$121&lt;&gt;"",ROW($M$2:$M$121)),ROW(M33))))</f>
        <v>#NUM!</v>
      </c>
      <c r="AB162" s="13" t="e">
        <f t="array" ref="AB162">IF(COUNTA($M$2:$M$121)&lt;ROW(M33),"",INDEX($AB$1:$AB$121,SMALL(IF($M$2:$M$121&lt;&gt;"",ROW($M$2:$M$121)),ROW(M33))))</f>
        <v>#NUM!</v>
      </c>
      <c r="AC162" s="13" t="e">
        <f t="array" ref="AC162">IF(COUNTA($M$2:$M$121)&lt;ROW(M33),"",INDEX($AC$1:$AC$121,SMALL(IF($M$2:$M$121&lt;&gt;"",ROW($M$2:$M$121)),ROW(M33))))</f>
        <v>#NUM!</v>
      </c>
      <c r="AD162" s="13" t="e">
        <f t="array" ref="AD162">IF(COUNTA($M$2:$M$121)&lt;ROW(M33),"",INDEX($AD$1:$AD$121,SMALL(IF($M$2:$M$121&lt;&gt;"",ROW($M$2:$M$121)),ROW(M33))))</f>
        <v>#NUM!</v>
      </c>
      <c r="AE162" s="13" t="e">
        <f t="array" ref="AE162">IF(COUNTA($M$2:$M$121)&lt;ROW(M33),"",INDEX($AE$1:$AE$121,SMALL(IF($M$2:$M$121&lt;&gt;"",ROW($M$2:$M$121)),ROW(M33))))</f>
        <v>#NUM!</v>
      </c>
      <c r="AF162" s="13" t="e">
        <f t="array" ref="AF162">IF(COUNTA($M$2:$M$121)&lt;ROW(M33),"",INDEX($AF$1:$AF$121,SMALL(IF($M$2:$M$121&lt;&gt;"",ROW($M$2:$M$121)),ROW(M33))))</f>
        <v>#NUM!</v>
      </c>
      <c r="AG162" s="13" t="e">
        <f t="array" ref="AG162">IF(COUNTA($M$2:$M$121)&lt;ROW(M33),"",INDEX($AG$1:$AG$121,SMALL(IF($M$2:$M$121&lt;&gt;"",ROW($M$2:$M$121)),ROW(M33))))</f>
        <v>#NUM!</v>
      </c>
      <c r="AH162" s="13" t="e">
        <f t="array" ref="AH162">IF(COUNTA($M$2:$M$121)&lt;ROW(M33),"",INDEX($AH$1:$AH$121,SMALL(IF($M$2:$M$121&lt;&gt;"",ROW($M$2:$M$121)),ROW(M33))))</f>
        <v>#NUM!</v>
      </c>
      <c r="AI162" s="13" t="e">
        <f t="array" ref="AI162">IF(COUNTA($M$2:$M$121)&lt;ROW(M33),"",INDEX($AI$1:$AI$121,SMALL(IF($M$2:$M$121&lt;&gt;"",ROW($M$2:$M$121)),ROW(M33))))</f>
        <v>#NUM!</v>
      </c>
      <c r="AJ162" s="13" t="e">
        <f t="array" ref="AJ162">IF(COUNTA($M$2:$M$121)&lt;ROW(M33),"",INDEX($AJ$1:$AJ$121,SMALL(IF($M$2:$M$121&lt;&gt;"",ROW($M$2:$M$121)),ROW(M33))))</f>
        <v>#NUM!</v>
      </c>
      <c r="AK162" s="13" t="e">
        <f t="array" ref="AK162">IF(COUNTA($M$2:$M$121)&lt;ROW(M33),"",INDEX($AK$1:$AK$121,SMALL(IF($M$2:$M$121&lt;&gt;"",ROW($M$2:$M$121)),ROW(M33))))</f>
        <v>#NUM!</v>
      </c>
      <c r="AL162" s="13" t="e">
        <f t="array" ref="AL162">IF(COUNTA($M$2:$M$121)&lt;ROW(M33),"",INDEX($AL$1:$AL$121,SMALL(IF($M$2:$M$121&lt;&gt;"",ROW($M$2:$M$121)),ROW(M33))))</f>
        <v>#NUM!</v>
      </c>
      <c r="AM162" s="13" t="e">
        <f t="array" ref="AM162">IF(COUNTA($M$2:$M$121)&lt;ROW(M33),"",INDEX($AM$1:$AM$121,SMALL(IF($M$2:$M$121&lt;&gt;"",ROW($M$2:$M$121)),ROW(M33))))</f>
        <v>#NUM!</v>
      </c>
      <c r="AN162" s="13" t="e">
        <f t="array" ref="AN162">IF(COUNTA($M$2:$M$121)&lt;ROW(M33),"",INDEX($AN$1:$AN$121,SMALL(IF($M$2:$M$121&lt;&gt;"",ROW($M$2:$M$121)),ROW(M33))))</f>
        <v>#NUM!</v>
      </c>
      <c r="AO162" s="13" t="e">
        <f t="array" ref="AO162">IF(COUNTA($M$2:$M$121)&lt;ROW(M33),"",INDEX($AO$1:$AO$121,SMALL(IF($M$2:$M$121&lt;&gt;"",ROW($M$2:$M$121)),ROW(M33))))</f>
        <v>#NUM!</v>
      </c>
      <c r="AP162" s="13" t="e">
        <f t="array" ref="AP162">IF(COUNTA($M$2:$M$121)&lt;ROW(M33),"",INDEX($AP$1:$AP$121,SMALL(IF($M$2:$M$121&lt;&gt;"",ROW($M$2:$M$121)),ROW(M33))))</f>
        <v>#NUM!</v>
      </c>
      <c r="AQ162" s="13" t="e">
        <f t="array" ref="AQ162">IF(COUNTA($M$2:$M$121)&lt;ROW(M33),"",INDEX($AQ$1:$AQ$121,SMALL(IF($M$2:$M$121&lt;&gt;"",ROW($M$2:$M$121)),ROW(M33))))</f>
        <v>#NUM!</v>
      </c>
      <c r="AR162" s="13" t="e">
        <f t="array" ref="AR162">IF(COUNTA($M$2:$M$121)&lt;ROW(M33),"",INDEX($AR$1:$AR$121,SMALL(IF($M$2:$M$121&lt;&gt;"",ROW($M$2:$M$121)),ROW(M33))))</f>
        <v>#NUM!</v>
      </c>
      <c r="AS162" s="13" t="e">
        <f t="array" ref="AS162">IF(COUNTA($M$2:$M$121)&lt;ROW(N33),"",INDEX($AS$1:$AS$121,SMALL(IF($M$2:$M$121&lt;&gt;"",ROW($M$2:$M$121)),ROW(N33))))</f>
        <v>#NUM!</v>
      </c>
    </row>
    <row r="163" spans="11:45" ht="12.75" customHeight="1" x14ac:dyDescent="0.15">
      <c r="K163" s="13" t="e">
        <f t="array" ref="K163">IF(COUNTA($M$2:$M$121)&lt;ROW(M34),"",INDEX($K$1:$K$121,SMALL(IF($M$2:$M$121&lt;&gt;"",ROW($M$2:$M$121)),ROW(M34))))</f>
        <v>#NUM!</v>
      </c>
      <c r="L163" s="13" t="e">
        <f t="array" ref="L163">IF(COUNTA($M$2:$M$121)&lt;ROW(M34),"",INDEX($L$1:$L$121,SMALL(IF($M$2:$M$121&lt;&gt;"",ROW($M$2:$M$121)),ROW(M34))))</f>
        <v>#NUM!</v>
      </c>
      <c r="M163" s="13" t="e">
        <f t="array" ref="M163">IF(COUNTA($M$2:$M$121)&lt;ROW(M34),"",INDEX($M$1:$M$121,SMALL(IF($M$2:$M$121&lt;&gt;"",ROW($M$2:$M$121)),ROW(M34))))</f>
        <v>#NUM!</v>
      </c>
      <c r="R163" s="13" t="e">
        <f t="array" ref="R163">IF(COUNTA($M$2:$M$121)&lt;ROW(M34),"",INDEX($R$1:$R$121,SMALL(IF($M$2:$M$121&lt;&gt;"",ROW($M$2:$M$121)),ROW(M34))))</f>
        <v>#NUM!</v>
      </c>
      <c r="S163" s="13" t="e">
        <f t="array" ref="S163">IF(COUNTA($M$2:$M$121)&lt;ROW(N34),"",INDEX($S$1:$S$121,SMALL(IF($M$2:$M$121&lt;&gt;"",ROW($M$2:$M$121)),ROW(N34))))</f>
        <v>#NUM!</v>
      </c>
      <c r="T163" s="13" t="e">
        <f t="array" ref="T163">IF(COUNTA($M$2:$M$121)&lt;ROW(M34),"",INDEX($T$1:$T$121,SMALL(IF($M$2:$M$121&lt;&gt;"",ROW($M$2:$M$121)),ROW(M34))))</f>
        <v>#NUM!</v>
      </c>
      <c r="U163" s="13" t="e">
        <f t="array" ref="U163">IF(COUNTA($M$2:$M$121)&lt;ROW(M34),"",INDEX($U$1:$U$121,SMALL(IF($M$2:$M$121&lt;&gt;"",ROW($M$2:$M$121)),ROW(M34))))</f>
        <v>#NUM!</v>
      </c>
      <c r="V163" s="13" t="e">
        <f t="array" ref="V163">IF(COUNTA($M$2:$M$121)&lt;ROW(M34),"",INDEX($V$1:$V$121,SMALL(IF($M$2:$M$121&lt;&gt;"",ROW($M$2:$M$121)),ROW(M34))))</f>
        <v>#NUM!</v>
      </c>
      <c r="W163" s="13" t="e">
        <f t="array" ref="W163">IF(COUNTA($M$2:$M$121)&lt;ROW(M34),"",INDEX($W$1:$W$121,SMALL(IF($M$2:$M$121&lt;&gt;"",ROW($M$2:$M$121)),ROW(M34))))</f>
        <v>#NUM!</v>
      </c>
      <c r="X163" s="13" t="e">
        <f t="array" ref="X163">IF(COUNTA($M$2:$M$121)&lt;ROW(M34),"",INDEX($X$1:$X$121,SMALL(IF($M$2:$M$121&lt;&gt;"",ROW($M$2:$M$121)),ROW(M34))))</f>
        <v>#NUM!</v>
      </c>
      <c r="Y163" s="13" t="e">
        <f t="array" ref="Y163">IF(COUNTA($M$2:$M$121)&lt;ROW(M34),"",INDEX($Y$1:$Y$121,SMALL(IF($M$2:$M$121&lt;&gt;"",ROW($M$2:$M$121)),ROW(M34))))</f>
        <v>#NUM!</v>
      </c>
      <c r="Z163" s="13" t="e">
        <f t="array" ref="Z163">IF(COUNTA($M$2:$M$121)&lt;ROW(M34),"",INDEX($Z$1:$Z$121,SMALL(IF($M$2:$M$121&lt;&gt;"",ROW($M$2:$M$121)),ROW(M34))))</f>
        <v>#NUM!</v>
      </c>
      <c r="AA163" s="13" t="e">
        <f t="array" ref="AA163">IF(COUNTA($M$2:$M$121)&lt;ROW(M34),"",INDEX($AA$1:$AA$121,SMALL(IF($M$2:$M$121&lt;&gt;"",ROW($M$2:$M$121)),ROW(M34))))</f>
        <v>#NUM!</v>
      </c>
      <c r="AB163" s="13" t="e">
        <f t="array" ref="AB163">IF(COUNTA($M$2:$M$121)&lt;ROW(M34),"",INDEX($AB$1:$AB$121,SMALL(IF($M$2:$M$121&lt;&gt;"",ROW($M$2:$M$121)),ROW(M34))))</f>
        <v>#NUM!</v>
      </c>
      <c r="AC163" s="13" t="e">
        <f t="array" ref="AC163">IF(COUNTA($M$2:$M$121)&lt;ROW(M34),"",INDEX($AC$1:$AC$121,SMALL(IF($M$2:$M$121&lt;&gt;"",ROW($M$2:$M$121)),ROW(M34))))</f>
        <v>#NUM!</v>
      </c>
      <c r="AD163" s="13" t="e">
        <f t="array" ref="AD163">IF(COUNTA($M$2:$M$121)&lt;ROW(M34),"",INDEX($AD$1:$AD$121,SMALL(IF($M$2:$M$121&lt;&gt;"",ROW($M$2:$M$121)),ROW(M34))))</f>
        <v>#NUM!</v>
      </c>
      <c r="AE163" s="13" t="e">
        <f t="array" ref="AE163">IF(COUNTA($M$2:$M$121)&lt;ROW(M34),"",INDEX($AE$1:$AE$121,SMALL(IF($M$2:$M$121&lt;&gt;"",ROW($M$2:$M$121)),ROW(M34))))</f>
        <v>#NUM!</v>
      </c>
      <c r="AF163" s="13" t="e">
        <f t="array" ref="AF163">IF(COUNTA($M$2:$M$121)&lt;ROW(M34),"",INDEX($AF$1:$AF$121,SMALL(IF($M$2:$M$121&lt;&gt;"",ROW($M$2:$M$121)),ROW(M34))))</f>
        <v>#NUM!</v>
      </c>
      <c r="AG163" s="13" t="e">
        <f t="array" ref="AG163">IF(COUNTA($M$2:$M$121)&lt;ROW(M34),"",INDEX($AG$1:$AG$121,SMALL(IF($M$2:$M$121&lt;&gt;"",ROW($M$2:$M$121)),ROW(M34))))</f>
        <v>#NUM!</v>
      </c>
      <c r="AH163" s="13" t="e">
        <f t="array" ref="AH163">IF(COUNTA($M$2:$M$121)&lt;ROW(M34),"",INDEX($AH$1:$AH$121,SMALL(IF($M$2:$M$121&lt;&gt;"",ROW($M$2:$M$121)),ROW(M34))))</f>
        <v>#NUM!</v>
      </c>
      <c r="AI163" s="13" t="e">
        <f t="array" ref="AI163">IF(COUNTA($M$2:$M$121)&lt;ROW(M34),"",INDEX($AI$1:$AI$121,SMALL(IF($M$2:$M$121&lt;&gt;"",ROW($M$2:$M$121)),ROW(M34))))</f>
        <v>#NUM!</v>
      </c>
      <c r="AJ163" s="13" t="e">
        <f t="array" ref="AJ163">IF(COUNTA($M$2:$M$121)&lt;ROW(M34),"",INDEX($AJ$1:$AJ$121,SMALL(IF($M$2:$M$121&lt;&gt;"",ROW($M$2:$M$121)),ROW(M34))))</f>
        <v>#NUM!</v>
      </c>
      <c r="AK163" s="13" t="e">
        <f t="array" ref="AK163">IF(COUNTA($M$2:$M$121)&lt;ROW(M34),"",INDEX($AK$1:$AK$121,SMALL(IF($M$2:$M$121&lt;&gt;"",ROW($M$2:$M$121)),ROW(M34))))</f>
        <v>#NUM!</v>
      </c>
      <c r="AL163" s="13" t="e">
        <f t="array" ref="AL163">IF(COUNTA($M$2:$M$121)&lt;ROW(M34),"",INDEX($AL$1:$AL$121,SMALL(IF($M$2:$M$121&lt;&gt;"",ROW($M$2:$M$121)),ROW(M34))))</f>
        <v>#NUM!</v>
      </c>
      <c r="AM163" s="13" t="e">
        <f t="array" ref="AM163">IF(COUNTA($M$2:$M$121)&lt;ROW(M34),"",INDEX($AM$1:$AM$121,SMALL(IF($M$2:$M$121&lt;&gt;"",ROW($M$2:$M$121)),ROW(M34))))</f>
        <v>#NUM!</v>
      </c>
      <c r="AN163" s="13" t="e">
        <f t="array" ref="AN163">IF(COUNTA($M$2:$M$121)&lt;ROW(M34),"",INDEX($AN$1:$AN$121,SMALL(IF($M$2:$M$121&lt;&gt;"",ROW($M$2:$M$121)),ROW(M34))))</f>
        <v>#NUM!</v>
      </c>
      <c r="AO163" s="13" t="e">
        <f t="array" ref="AO163">IF(COUNTA($M$2:$M$121)&lt;ROW(M34),"",INDEX($AO$1:$AO$121,SMALL(IF($M$2:$M$121&lt;&gt;"",ROW($M$2:$M$121)),ROW(M34))))</f>
        <v>#NUM!</v>
      </c>
      <c r="AP163" s="13" t="e">
        <f t="array" ref="AP163">IF(COUNTA($M$2:$M$121)&lt;ROW(M34),"",INDEX($AP$1:$AP$121,SMALL(IF($M$2:$M$121&lt;&gt;"",ROW($M$2:$M$121)),ROW(M34))))</f>
        <v>#NUM!</v>
      </c>
      <c r="AQ163" s="13" t="e">
        <f t="array" ref="AQ163">IF(COUNTA($M$2:$M$121)&lt;ROW(M34),"",INDEX($AQ$1:$AQ$121,SMALL(IF($M$2:$M$121&lt;&gt;"",ROW($M$2:$M$121)),ROW(M34))))</f>
        <v>#NUM!</v>
      </c>
      <c r="AR163" s="13" t="e">
        <f t="array" ref="AR163">IF(COUNTA($M$2:$M$121)&lt;ROW(M34),"",INDEX($AR$1:$AR$121,SMALL(IF($M$2:$M$121&lt;&gt;"",ROW($M$2:$M$121)),ROW(M34))))</f>
        <v>#NUM!</v>
      </c>
      <c r="AS163" s="13" t="e">
        <f t="array" ref="AS163">IF(COUNTA($M$2:$M$121)&lt;ROW(N34),"",INDEX($AS$1:$AS$121,SMALL(IF($M$2:$M$121&lt;&gt;"",ROW($M$2:$M$121)),ROW(N34))))</f>
        <v>#NUM!</v>
      </c>
    </row>
    <row r="164" spans="11:45" ht="12.75" customHeight="1" x14ac:dyDescent="0.15">
      <c r="K164" s="13" t="e">
        <f t="array" ref="K164">IF(COUNTA($M$2:$M$121)&lt;ROW(M35),"",INDEX($K$1:$K$121,SMALL(IF($M$2:$M$121&lt;&gt;"",ROW($M$2:$M$121)),ROW(M35))))</f>
        <v>#NUM!</v>
      </c>
      <c r="L164" s="13" t="e">
        <f t="array" ref="L164">IF(COUNTA($M$2:$M$121)&lt;ROW(M35),"",INDEX($L$1:$L$121,SMALL(IF($M$2:$M$121&lt;&gt;"",ROW($M$2:$M$121)),ROW(M35))))</f>
        <v>#NUM!</v>
      </c>
      <c r="M164" s="13" t="e">
        <f t="array" ref="M164">IF(COUNTA($M$2:$M$121)&lt;ROW(M35),"",INDEX($M$1:$M$121,SMALL(IF($M$2:$M$121&lt;&gt;"",ROW($M$2:$M$121)),ROW(M35))))</f>
        <v>#NUM!</v>
      </c>
      <c r="R164" s="13" t="e">
        <f t="array" ref="R164">IF(COUNTA($M$2:$M$121)&lt;ROW(M35),"",INDEX($R$1:$R$121,SMALL(IF($M$2:$M$121&lt;&gt;"",ROW($M$2:$M$121)),ROW(M35))))</f>
        <v>#NUM!</v>
      </c>
      <c r="S164" s="13" t="e">
        <f t="array" ref="S164">IF(COUNTA($M$2:$M$121)&lt;ROW(N35),"",INDEX($S$1:$S$121,SMALL(IF($M$2:$M$121&lt;&gt;"",ROW($M$2:$M$121)),ROW(N35))))</f>
        <v>#NUM!</v>
      </c>
      <c r="T164" s="13" t="e">
        <f t="array" ref="T164">IF(COUNTA($M$2:$M$121)&lt;ROW(M35),"",INDEX($T$1:$T$121,SMALL(IF($M$2:$M$121&lt;&gt;"",ROW($M$2:$M$121)),ROW(M35))))</f>
        <v>#NUM!</v>
      </c>
      <c r="U164" s="13" t="e">
        <f t="array" ref="U164">IF(COUNTA($M$2:$M$121)&lt;ROW(M35),"",INDEX($U$1:$U$121,SMALL(IF($M$2:$M$121&lt;&gt;"",ROW($M$2:$M$121)),ROW(M35))))</f>
        <v>#NUM!</v>
      </c>
      <c r="V164" s="13" t="e">
        <f t="array" ref="V164">IF(COUNTA($M$2:$M$121)&lt;ROW(M35),"",INDEX($V$1:$V$121,SMALL(IF($M$2:$M$121&lt;&gt;"",ROW($M$2:$M$121)),ROW(M35))))</f>
        <v>#NUM!</v>
      </c>
      <c r="W164" s="13" t="e">
        <f t="array" ref="W164">IF(COUNTA($M$2:$M$121)&lt;ROW(M35),"",INDEX($W$1:$W$121,SMALL(IF($M$2:$M$121&lt;&gt;"",ROW($M$2:$M$121)),ROW(M35))))</f>
        <v>#NUM!</v>
      </c>
      <c r="X164" s="13" t="e">
        <f t="array" ref="X164">IF(COUNTA($M$2:$M$121)&lt;ROW(M35),"",INDEX($X$1:$X$121,SMALL(IF($M$2:$M$121&lt;&gt;"",ROW($M$2:$M$121)),ROW(M35))))</f>
        <v>#NUM!</v>
      </c>
      <c r="Y164" s="13" t="e">
        <f t="array" ref="Y164">IF(COUNTA($M$2:$M$121)&lt;ROW(M35),"",INDEX($Y$1:$Y$121,SMALL(IF($M$2:$M$121&lt;&gt;"",ROW($M$2:$M$121)),ROW(M35))))</f>
        <v>#NUM!</v>
      </c>
      <c r="Z164" s="13" t="e">
        <f t="array" ref="Z164">IF(COUNTA($M$2:$M$121)&lt;ROW(M35),"",INDEX($Z$1:$Z$121,SMALL(IF($M$2:$M$121&lt;&gt;"",ROW($M$2:$M$121)),ROW(M35))))</f>
        <v>#NUM!</v>
      </c>
      <c r="AA164" s="13" t="e">
        <f t="array" ref="AA164">IF(COUNTA($M$2:$M$121)&lt;ROW(M35),"",INDEX($AA$1:$AA$121,SMALL(IF($M$2:$M$121&lt;&gt;"",ROW($M$2:$M$121)),ROW(M35))))</f>
        <v>#NUM!</v>
      </c>
      <c r="AB164" s="13" t="e">
        <f t="array" ref="AB164">IF(COUNTA($M$2:$M$121)&lt;ROW(M35),"",INDEX($AB$1:$AB$121,SMALL(IF($M$2:$M$121&lt;&gt;"",ROW($M$2:$M$121)),ROW(M35))))</f>
        <v>#NUM!</v>
      </c>
      <c r="AC164" s="13" t="e">
        <f t="array" ref="AC164">IF(COUNTA($M$2:$M$121)&lt;ROW(M35),"",INDEX($AC$1:$AC$121,SMALL(IF($M$2:$M$121&lt;&gt;"",ROW($M$2:$M$121)),ROW(M35))))</f>
        <v>#NUM!</v>
      </c>
      <c r="AD164" s="13" t="e">
        <f t="array" ref="AD164">IF(COUNTA($M$2:$M$121)&lt;ROW(M35),"",INDEX($AD$1:$AD$121,SMALL(IF($M$2:$M$121&lt;&gt;"",ROW($M$2:$M$121)),ROW(M35))))</f>
        <v>#NUM!</v>
      </c>
      <c r="AE164" s="13" t="e">
        <f t="array" ref="AE164">IF(COUNTA($M$2:$M$121)&lt;ROW(M35),"",INDEX($AE$1:$AE$121,SMALL(IF($M$2:$M$121&lt;&gt;"",ROW($M$2:$M$121)),ROW(M35))))</f>
        <v>#NUM!</v>
      </c>
      <c r="AF164" s="13" t="e">
        <f t="array" ref="AF164">IF(COUNTA($M$2:$M$121)&lt;ROW(M35),"",INDEX($AF$1:$AF$121,SMALL(IF($M$2:$M$121&lt;&gt;"",ROW($M$2:$M$121)),ROW(M35))))</f>
        <v>#NUM!</v>
      </c>
      <c r="AG164" s="13" t="e">
        <f t="array" ref="AG164">IF(COUNTA($M$2:$M$121)&lt;ROW(M35),"",INDEX($AG$1:$AG$121,SMALL(IF($M$2:$M$121&lt;&gt;"",ROW($M$2:$M$121)),ROW(M35))))</f>
        <v>#NUM!</v>
      </c>
      <c r="AH164" s="13" t="e">
        <f t="array" ref="AH164">IF(COUNTA($M$2:$M$121)&lt;ROW(M35),"",INDEX($AH$1:$AH$121,SMALL(IF($M$2:$M$121&lt;&gt;"",ROW($M$2:$M$121)),ROW(M35))))</f>
        <v>#NUM!</v>
      </c>
      <c r="AI164" s="13" t="e">
        <f t="array" ref="AI164">IF(COUNTA($M$2:$M$121)&lt;ROW(M35),"",INDEX($AI$1:$AI$121,SMALL(IF($M$2:$M$121&lt;&gt;"",ROW($M$2:$M$121)),ROW(M35))))</f>
        <v>#NUM!</v>
      </c>
      <c r="AJ164" s="13" t="e">
        <f t="array" ref="AJ164">IF(COUNTA($M$2:$M$121)&lt;ROW(M35),"",INDEX($AJ$1:$AJ$121,SMALL(IF($M$2:$M$121&lt;&gt;"",ROW($M$2:$M$121)),ROW(M35))))</f>
        <v>#NUM!</v>
      </c>
      <c r="AK164" s="13" t="e">
        <f t="array" ref="AK164">IF(COUNTA($M$2:$M$121)&lt;ROW(M35),"",INDEX($AK$1:$AK$121,SMALL(IF($M$2:$M$121&lt;&gt;"",ROW($M$2:$M$121)),ROW(M35))))</f>
        <v>#NUM!</v>
      </c>
      <c r="AL164" s="13" t="e">
        <f t="array" ref="AL164">IF(COUNTA($M$2:$M$121)&lt;ROW(M35),"",INDEX($AL$1:$AL$121,SMALL(IF($M$2:$M$121&lt;&gt;"",ROW($M$2:$M$121)),ROW(M35))))</f>
        <v>#NUM!</v>
      </c>
      <c r="AM164" s="13" t="e">
        <f t="array" ref="AM164">IF(COUNTA($M$2:$M$121)&lt;ROW(M35),"",INDEX($AM$1:$AM$121,SMALL(IF($M$2:$M$121&lt;&gt;"",ROW($M$2:$M$121)),ROW(M35))))</f>
        <v>#NUM!</v>
      </c>
      <c r="AN164" s="13" t="e">
        <f t="array" ref="AN164">IF(COUNTA($M$2:$M$121)&lt;ROW(M35),"",INDEX($AN$1:$AN$121,SMALL(IF($M$2:$M$121&lt;&gt;"",ROW($M$2:$M$121)),ROW(M35))))</f>
        <v>#NUM!</v>
      </c>
      <c r="AO164" s="13" t="e">
        <f t="array" ref="AO164">IF(COUNTA($M$2:$M$121)&lt;ROW(M35),"",INDEX($AO$1:$AO$121,SMALL(IF($M$2:$M$121&lt;&gt;"",ROW($M$2:$M$121)),ROW(M35))))</f>
        <v>#NUM!</v>
      </c>
      <c r="AP164" s="13" t="e">
        <f t="array" ref="AP164">IF(COUNTA($M$2:$M$121)&lt;ROW(M35),"",INDEX($AP$1:$AP$121,SMALL(IF($M$2:$M$121&lt;&gt;"",ROW($M$2:$M$121)),ROW(M35))))</f>
        <v>#NUM!</v>
      </c>
      <c r="AQ164" s="13" t="e">
        <f t="array" ref="AQ164">IF(COUNTA($M$2:$M$121)&lt;ROW(M35),"",INDEX($AQ$1:$AQ$121,SMALL(IF($M$2:$M$121&lt;&gt;"",ROW($M$2:$M$121)),ROW(M35))))</f>
        <v>#NUM!</v>
      </c>
      <c r="AR164" s="13" t="e">
        <f t="array" ref="AR164">IF(COUNTA($M$2:$M$121)&lt;ROW(M35),"",INDEX($AR$1:$AR$121,SMALL(IF($M$2:$M$121&lt;&gt;"",ROW($M$2:$M$121)),ROW(M35))))</f>
        <v>#NUM!</v>
      </c>
      <c r="AS164" s="13" t="e">
        <f t="array" ref="AS164">IF(COUNTA($M$2:$M$121)&lt;ROW(N35),"",INDEX($AS$1:$AS$121,SMALL(IF($M$2:$M$121&lt;&gt;"",ROW($M$2:$M$121)),ROW(N35))))</f>
        <v>#NUM!</v>
      </c>
    </row>
    <row r="165" spans="11:45" ht="12.75" customHeight="1" x14ac:dyDescent="0.15">
      <c r="K165" s="13" t="e">
        <f t="array" ref="K165">IF(COUNTA($M$2:$M$121)&lt;ROW(M36),"",INDEX($K$1:$K$121,SMALL(IF($M$2:$M$121&lt;&gt;"",ROW($M$2:$M$121)),ROW(M36))))</f>
        <v>#NUM!</v>
      </c>
      <c r="L165" s="13" t="e">
        <f t="array" ref="L165">IF(COUNTA($M$2:$M$121)&lt;ROW(M36),"",INDEX($L$1:$L$121,SMALL(IF($M$2:$M$121&lt;&gt;"",ROW($M$2:$M$121)),ROW(M36))))</f>
        <v>#NUM!</v>
      </c>
      <c r="M165" s="13" t="e">
        <f t="array" ref="M165">IF(COUNTA($M$2:$M$121)&lt;ROW(M36),"",INDEX($M$1:$M$121,SMALL(IF($M$2:$M$121&lt;&gt;"",ROW($M$2:$M$121)),ROW(M36))))</f>
        <v>#NUM!</v>
      </c>
      <c r="R165" s="13" t="e">
        <f t="array" ref="R165">IF(COUNTA($M$2:$M$121)&lt;ROW(M36),"",INDEX($R$1:$R$121,SMALL(IF($M$2:$M$121&lt;&gt;"",ROW($M$2:$M$121)),ROW(M36))))</f>
        <v>#NUM!</v>
      </c>
      <c r="S165" s="13" t="e">
        <f t="array" ref="S165">IF(COUNTA($M$2:$M$121)&lt;ROW(N36),"",INDEX($S$1:$S$121,SMALL(IF($M$2:$M$121&lt;&gt;"",ROW($M$2:$M$121)),ROW(N36))))</f>
        <v>#NUM!</v>
      </c>
      <c r="T165" s="13" t="e">
        <f t="array" ref="T165">IF(COUNTA($M$2:$M$121)&lt;ROW(M36),"",INDEX($T$1:$T$121,SMALL(IF($M$2:$M$121&lt;&gt;"",ROW($M$2:$M$121)),ROW(M36))))</f>
        <v>#NUM!</v>
      </c>
      <c r="U165" s="13" t="e">
        <f t="array" ref="U165">IF(COUNTA($M$2:$M$121)&lt;ROW(M36),"",INDEX($U$1:$U$121,SMALL(IF($M$2:$M$121&lt;&gt;"",ROW($M$2:$M$121)),ROW(M36))))</f>
        <v>#NUM!</v>
      </c>
      <c r="V165" s="13" t="e">
        <f t="array" ref="V165">IF(COUNTA($M$2:$M$121)&lt;ROW(M36),"",INDEX($V$1:$V$121,SMALL(IF($M$2:$M$121&lt;&gt;"",ROW($M$2:$M$121)),ROW(M36))))</f>
        <v>#NUM!</v>
      </c>
      <c r="W165" s="13" t="e">
        <f t="array" ref="W165">IF(COUNTA($M$2:$M$121)&lt;ROW(M36),"",INDEX($W$1:$W$121,SMALL(IF($M$2:$M$121&lt;&gt;"",ROW($M$2:$M$121)),ROW(M36))))</f>
        <v>#NUM!</v>
      </c>
      <c r="X165" s="13" t="e">
        <f t="array" ref="X165">IF(COUNTA($M$2:$M$121)&lt;ROW(M36),"",INDEX($X$1:$X$121,SMALL(IF($M$2:$M$121&lt;&gt;"",ROW($M$2:$M$121)),ROW(M36))))</f>
        <v>#NUM!</v>
      </c>
      <c r="Y165" s="13" t="e">
        <f t="array" ref="Y165">IF(COUNTA($M$2:$M$121)&lt;ROW(M36),"",INDEX($Y$1:$Y$121,SMALL(IF($M$2:$M$121&lt;&gt;"",ROW($M$2:$M$121)),ROW(M36))))</f>
        <v>#NUM!</v>
      </c>
      <c r="Z165" s="13" t="e">
        <f t="array" ref="Z165">IF(COUNTA($M$2:$M$121)&lt;ROW(M36),"",INDEX($Z$1:$Z$121,SMALL(IF($M$2:$M$121&lt;&gt;"",ROW($M$2:$M$121)),ROW(M36))))</f>
        <v>#NUM!</v>
      </c>
      <c r="AA165" s="13" t="e">
        <f t="array" ref="AA165">IF(COUNTA($M$2:$M$121)&lt;ROW(M36),"",INDEX($AA$1:$AA$121,SMALL(IF($M$2:$M$121&lt;&gt;"",ROW($M$2:$M$121)),ROW(M36))))</f>
        <v>#NUM!</v>
      </c>
      <c r="AB165" s="13" t="e">
        <f t="array" ref="AB165">IF(COUNTA($M$2:$M$121)&lt;ROW(M36),"",INDEX($AB$1:$AB$121,SMALL(IF($M$2:$M$121&lt;&gt;"",ROW($M$2:$M$121)),ROW(M36))))</f>
        <v>#NUM!</v>
      </c>
      <c r="AC165" s="13" t="e">
        <f t="array" ref="AC165">IF(COUNTA($M$2:$M$121)&lt;ROW(M36),"",INDEX($AC$1:$AC$121,SMALL(IF($M$2:$M$121&lt;&gt;"",ROW($M$2:$M$121)),ROW(M36))))</f>
        <v>#NUM!</v>
      </c>
      <c r="AD165" s="13" t="e">
        <f t="array" ref="AD165">IF(COUNTA($M$2:$M$121)&lt;ROW(M36),"",INDEX($AD$1:$AD$121,SMALL(IF($M$2:$M$121&lt;&gt;"",ROW($M$2:$M$121)),ROW(M36))))</f>
        <v>#NUM!</v>
      </c>
      <c r="AE165" s="13" t="e">
        <f t="array" ref="AE165">IF(COUNTA($M$2:$M$121)&lt;ROW(M36),"",INDEX($AE$1:$AE$121,SMALL(IF($M$2:$M$121&lt;&gt;"",ROW($M$2:$M$121)),ROW(M36))))</f>
        <v>#NUM!</v>
      </c>
      <c r="AF165" s="13" t="e">
        <f t="array" ref="AF165">IF(COUNTA($M$2:$M$121)&lt;ROW(M36),"",INDEX($AF$1:$AF$121,SMALL(IF($M$2:$M$121&lt;&gt;"",ROW($M$2:$M$121)),ROW(M36))))</f>
        <v>#NUM!</v>
      </c>
      <c r="AG165" s="13" t="e">
        <f t="array" ref="AG165">IF(COUNTA($M$2:$M$121)&lt;ROW(M36),"",INDEX($AG$1:$AG$121,SMALL(IF($M$2:$M$121&lt;&gt;"",ROW($M$2:$M$121)),ROW(M36))))</f>
        <v>#NUM!</v>
      </c>
      <c r="AH165" s="13" t="e">
        <f t="array" ref="AH165">IF(COUNTA($M$2:$M$121)&lt;ROW(M36),"",INDEX($AH$1:$AH$121,SMALL(IF($M$2:$M$121&lt;&gt;"",ROW($M$2:$M$121)),ROW(M36))))</f>
        <v>#NUM!</v>
      </c>
      <c r="AI165" s="13" t="e">
        <f t="array" ref="AI165">IF(COUNTA($M$2:$M$121)&lt;ROW(M36),"",INDEX($AI$1:$AI$121,SMALL(IF($M$2:$M$121&lt;&gt;"",ROW($M$2:$M$121)),ROW(M36))))</f>
        <v>#NUM!</v>
      </c>
      <c r="AJ165" s="13" t="e">
        <f t="array" ref="AJ165">IF(COUNTA($M$2:$M$121)&lt;ROW(M36),"",INDEX($AJ$1:$AJ$121,SMALL(IF($M$2:$M$121&lt;&gt;"",ROW($M$2:$M$121)),ROW(M36))))</f>
        <v>#NUM!</v>
      </c>
      <c r="AK165" s="13" t="e">
        <f t="array" ref="AK165">IF(COUNTA($M$2:$M$121)&lt;ROW(M36),"",INDEX($AK$1:$AK$121,SMALL(IF($M$2:$M$121&lt;&gt;"",ROW($M$2:$M$121)),ROW(M36))))</f>
        <v>#NUM!</v>
      </c>
      <c r="AL165" s="13" t="e">
        <f t="array" ref="AL165">IF(COUNTA($M$2:$M$121)&lt;ROW(M36),"",INDEX($AL$1:$AL$121,SMALL(IF($M$2:$M$121&lt;&gt;"",ROW($M$2:$M$121)),ROW(M36))))</f>
        <v>#NUM!</v>
      </c>
      <c r="AM165" s="13" t="e">
        <f t="array" ref="AM165">IF(COUNTA($M$2:$M$121)&lt;ROW(M36),"",INDEX($AM$1:$AM$121,SMALL(IF($M$2:$M$121&lt;&gt;"",ROW($M$2:$M$121)),ROW(M36))))</f>
        <v>#NUM!</v>
      </c>
      <c r="AN165" s="13" t="e">
        <f t="array" ref="AN165">IF(COUNTA($M$2:$M$121)&lt;ROW(M36),"",INDEX($AN$1:$AN$121,SMALL(IF($M$2:$M$121&lt;&gt;"",ROW($M$2:$M$121)),ROW(M36))))</f>
        <v>#NUM!</v>
      </c>
      <c r="AO165" s="13" t="e">
        <f t="array" ref="AO165">IF(COUNTA($M$2:$M$121)&lt;ROW(M36),"",INDEX($AO$1:$AO$121,SMALL(IF($M$2:$M$121&lt;&gt;"",ROW($M$2:$M$121)),ROW(M36))))</f>
        <v>#NUM!</v>
      </c>
      <c r="AP165" s="13" t="e">
        <f t="array" ref="AP165">IF(COUNTA($M$2:$M$121)&lt;ROW(M36),"",INDEX($AP$1:$AP$121,SMALL(IF($M$2:$M$121&lt;&gt;"",ROW($M$2:$M$121)),ROW(M36))))</f>
        <v>#NUM!</v>
      </c>
      <c r="AQ165" s="13" t="e">
        <f t="array" ref="AQ165">IF(COUNTA($M$2:$M$121)&lt;ROW(M36),"",INDEX($AQ$1:$AQ$121,SMALL(IF($M$2:$M$121&lt;&gt;"",ROW($M$2:$M$121)),ROW(M36))))</f>
        <v>#NUM!</v>
      </c>
      <c r="AR165" s="13" t="e">
        <f t="array" ref="AR165">IF(COUNTA($M$2:$M$121)&lt;ROW(M36),"",INDEX($AR$1:$AR$121,SMALL(IF($M$2:$M$121&lt;&gt;"",ROW($M$2:$M$121)),ROW(M36))))</f>
        <v>#NUM!</v>
      </c>
      <c r="AS165" s="13" t="e">
        <f t="array" ref="AS165">IF(COUNTA($M$2:$M$121)&lt;ROW(N36),"",INDEX($AS$1:$AS$121,SMALL(IF($M$2:$M$121&lt;&gt;"",ROW($M$2:$M$121)),ROW(N36))))</f>
        <v>#NUM!</v>
      </c>
    </row>
    <row r="168" spans="11:45" ht="12.75" customHeight="1" x14ac:dyDescent="0.15">
      <c r="O168" s="397" t="s">
        <v>756</v>
      </c>
      <c r="T168" s="13" t="str">
        <f>仕様書作成!CQ24</f>
        <v/>
      </c>
      <c r="U168" s="13" t="str">
        <f>仕様書作成!CR24</f>
        <v/>
      </c>
      <c r="V168" s="13" t="str">
        <f>仕様書作成!CS24</f>
        <v/>
      </c>
      <c r="W168" s="13" t="str">
        <f>仕様書作成!CT24</f>
        <v/>
      </c>
      <c r="X168" s="13" t="str">
        <f>仕様書作成!CU24</f>
        <v/>
      </c>
      <c r="Y168" s="13" t="str">
        <f>仕様書作成!CV24</f>
        <v/>
      </c>
      <c r="Z168" s="13" t="str">
        <f>仕様書作成!CW24</f>
        <v/>
      </c>
      <c r="AA168" s="13" t="str">
        <f>仕様書作成!CX24</f>
        <v/>
      </c>
      <c r="AB168" s="13" t="str">
        <f>仕様書作成!CY24</f>
        <v/>
      </c>
      <c r="AC168" s="13" t="str">
        <f>仕様書作成!CZ24</f>
        <v/>
      </c>
      <c r="AD168" s="13" t="str">
        <f>仕様書作成!DA24</f>
        <v/>
      </c>
      <c r="AE168" s="13" t="str">
        <f>仕様書作成!DB24</f>
        <v/>
      </c>
      <c r="AF168" s="13" t="str">
        <f>仕様書作成!DC24</f>
        <v/>
      </c>
      <c r="AG168" s="13" t="str">
        <f>仕様書作成!DD24</f>
        <v/>
      </c>
      <c r="AH168" s="13" t="str">
        <f>仕様書作成!DE24</f>
        <v/>
      </c>
      <c r="AI168" s="13" t="str">
        <f>仕様書作成!DF24</f>
        <v/>
      </c>
      <c r="AJ168" s="13" t="str">
        <f>仕様書作成!DG24</f>
        <v/>
      </c>
      <c r="AK168" s="13" t="str">
        <f>仕様書作成!DH24</f>
        <v/>
      </c>
      <c r="AL168" s="13" t="str">
        <f>仕様書作成!DI24</f>
        <v/>
      </c>
      <c r="AM168" s="13" t="str">
        <f>仕様書作成!DJ24</f>
        <v/>
      </c>
      <c r="AN168" s="13" t="str">
        <f>仕様書作成!DK24</f>
        <v/>
      </c>
      <c r="AO168" s="13" t="str">
        <f>仕様書作成!DL24</f>
        <v/>
      </c>
      <c r="AP168" s="13" t="str">
        <f>仕様書作成!DM24</f>
        <v/>
      </c>
      <c r="AQ168" s="13" t="str">
        <f>仕様書作成!DN24</f>
        <v/>
      </c>
    </row>
    <row r="169" spans="11:45" ht="12.75" customHeight="1" x14ac:dyDescent="0.15">
      <c r="O169" s="397" t="s">
        <v>271</v>
      </c>
      <c r="T169" s="13" t="str">
        <f>仕様書作成!CQ25</f>
        <v/>
      </c>
      <c r="U169" s="13" t="str">
        <f>仕様書作成!CR25</f>
        <v/>
      </c>
      <c r="V169" s="13" t="str">
        <f>仕様書作成!CS25</f>
        <v/>
      </c>
      <c r="W169" s="13" t="str">
        <f>仕様書作成!CT25</f>
        <v/>
      </c>
      <c r="X169" s="13" t="str">
        <f>仕様書作成!CU25</f>
        <v/>
      </c>
      <c r="Y169" s="13" t="str">
        <f>仕様書作成!CV25</f>
        <v/>
      </c>
      <c r="Z169" s="13" t="str">
        <f>仕様書作成!CW25</f>
        <v/>
      </c>
      <c r="AA169" s="13" t="str">
        <f>仕様書作成!CX25</f>
        <v/>
      </c>
      <c r="AB169" s="13" t="str">
        <f>仕様書作成!CY25</f>
        <v/>
      </c>
      <c r="AC169" s="13" t="str">
        <f>仕様書作成!CZ25</f>
        <v/>
      </c>
      <c r="AD169" s="13" t="str">
        <f>仕様書作成!DA25</f>
        <v/>
      </c>
      <c r="AE169" s="13" t="str">
        <f>仕様書作成!DB25</f>
        <v/>
      </c>
      <c r="AF169" s="13" t="str">
        <f>仕様書作成!DC25</f>
        <v/>
      </c>
      <c r="AG169" s="13" t="str">
        <f>仕様書作成!DD25</f>
        <v/>
      </c>
      <c r="AH169" s="13" t="str">
        <f>仕様書作成!DE25</f>
        <v/>
      </c>
      <c r="AI169" s="13" t="str">
        <f>仕様書作成!DF25</f>
        <v/>
      </c>
      <c r="AJ169" s="13" t="str">
        <f>仕様書作成!DG25</f>
        <v/>
      </c>
      <c r="AK169" s="13" t="str">
        <f>仕様書作成!DH25</f>
        <v/>
      </c>
      <c r="AL169" s="13" t="str">
        <f>仕様書作成!DI25</f>
        <v/>
      </c>
      <c r="AM169" s="13" t="str">
        <f>仕様書作成!DJ25</f>
        <v/>
      </c>
      <c r="AN169" s="13" t="str">
        <f>仕様書作成!DK25</f>
        <v/>
      </c>
      <c r="AO169" s="13" t="str">
        <f>仕様書作成!DL25</f>
        <v/>
      </c>
      <c r="AP169" s="13" t="str">
        <f>仕様書作成!DM25</f>
        <v/>
      </c>
      <c r="AQ169" s="13" t="str">
        <f>仕様書作成!DN25</f>
        <v/>
      </c>
    </row>
    <row r="170" spans="11:45" ht="12.75" customHeight="1" x14ac:dyDescent="0.15">
      <c r="O170" s="397" t="s">
        <v>272</v>
      </c>
      <c r="T170" s="13" t="str">
        <f>仕様書作成!CQ26</f>
        <v/>
      </c>
      <c r="U170" s="13" t="str">
        <f>仕様書作成!CR26</f>
        <v/>
      </c>
      <c r="V170" s="13" t="str">
        <f>仕様書作成!CS26</f>
        <v/>
      </c>
      <c r="W170" s="13" t="str">
        <f>仕様書作成!CT26</f>
        <v/>
      </c>
      <c r="X170" s="13" t="str">
        <f>仕様書作成!CU26</f>
        <v/>
      </c>
      <c r="Y170" s="13" t="str">
        <f>仕様書作成!CV26</f>
        <v/>
      </c>
      <c r="Z170" s="13" t="str">
        <f>仕様書作成!CW26</f>
        <v/>
      </c>
      <c r="AA170" s="13" t="str">
        <f>仕様書作成!CX26</f>
        <v/>
      </c>
      <c r="AB170" s="13" t="str">
        <f>仕様書作成!CY26</f>
        <v/>
      </c>
      <c r="AC170" s="13" t="str">
        <f>仕様書作成!CZ26</f>
        <v/>
      </c>
      <c r="AD170" s="13" t="str">
        <f>仕様書作成!DA26</f>
        <v/>
      </c>
      <c r="AE170" s="13" t="str">
        <f>仕様書作成!DB26</f>
        <v/>
      </c>
      <c r="AF170" s="13" t="str">
        <f>仕様書作成!DC26</f>
        <v/>
      </c>
      <c r="AG170" s="13" t="str">
        <f>仕様書作成!DD26</f>
        <v/>
      </c>
      <c r="AH170" s="13" t="str">
        <f>仕様書作成!DE26</f>
        <v/>
      </c>
      <c r="AI170" s="13" t="str">
        <f>仕様書作成!DF26</f>
        <v/>
      </c>
      <c r="AJ170" s="13" t="str">
        <f>仕様書作成!DG26</f>
        <v/>
      </c>
      <c r="AK170" s="13" t="str">
        <f>仕様書作成!DH26</f>
        <v/>
      </c>
      <c r="AL170" s="13" t="str">
        <f>仕様書作成!DI26</f>
        <v/>
      </c>
      <c r="AM170" s="13" t="str">
        <f>仕様書作成!DJ26</f>
        <v/>
      </c>
      <c r="AN170" s="13" t="str">
        <f>仕様書作成!DK26</f>
        <v/>
      </c>
      <c r="AO170" s="13" t="str">
        <f>仕様書作成!DL26</f>
        <v/>
      </c>
      <c r="AP170" s="13" t="str">
        <f>仕様書作成!DM26</f>
        <v/>
      </c>
      <c r="AQ170" s="13" t="str">
        <f>仕様書作成!DN26</f>
        <v/>
      </c>
    </row>
    <row r="171" spans="11:45" ht="12.75" customHeight="1" x14ac:dyDescent="0.15">
      <c r="O171" s="398" t="s">
        <v>757</v>
      </c>
      <c r="T171" s="13" t="str">
        <f>仕様書作成!CQ28</f>
        <v/>
      </c>
      <c r="U171" s="13" t="str">
        <f>仕様書作成!CR28</f>
        <v/>
      </c>
      <c r="V171" s="13" t="str">
        <f>仕様書作成!CS28</f>
        <v/>
      </c>
      <c r="W171" s="13" t="str">
        <f>仕様書作成!CT28</f>
        <v/>
      </c>
      <c r="X171" s="13" t="str">
        <f>仕様書作成!CU28</f>
        <v/>
      </c>
      <c r="Y171" s="13" t="str">
        <f>仕様書作成!CV28</f>
        <v/>
      </c>
      <c r="Z171" s="13" t="str">
        <f>仕様書作成!CW28</f>
        <v/>
      </c>
      <c r="AA171" s="13" t="str">
        <f>仕様書作成!CX28</f>
        <v/>
      </c>
      <c r="AB171" s="13" t="str">
        <f>仕様書作成!CY28</f>
        <v/>
      </c>
      <c r="AC171" s="13" t="str">
        <f>仕様書作成!CZ28</f>
        <v/>
      </c>
      <c r="AD171" s="13" t="str">
        <f>仕様書作成!DA28</f>
        <v/>
      </c>
      <c r="AE171" s="13" t="str">
        <f>仕様書作成!DB28</f>
        <v/>
      </c>
      <c r="AF171" s="13" t="str">
        <f>仕様書作成!DC28</f>
        <v/>
      </c>
      <c r="AG171" s="13" t="str">
        <f>仕様書作成!DD28</f>
        <v/>
      </c>
      <c r="AH171" s="13" t="str">
        <f>仕様書作成!DE28</f>
        <v/>
      </c>
      <c r="AI171" s="13" t="str">
        <f>仕様書作成!DF28</f>
        <v/>
      </c>
      <c r="AJ171" s="13" t="str">
        <f>仕様書作成!DG28</f>
        <v/>
      </c>
      <c r="AK171" s="13" t="str">
        <f>仕様書作成!DH28</f>
        <v/>
      </c>
      <c r="AL171" s="13" t="str">
        <f>仕様書作成!DI28</f>
        <v/>
      </c>
      <c r="AM171" s="13" t="str">
        <f>仕様書作成!DJ28</f>
        <v/>
      </c>
      <c r="AN171" s="13" t="str">
        <f>仕様書作成!DK28</f>
        <v/>
      </c>
      <c r="AO171" s="13" t="str">
        <f>仕様書作成!DL28</f>
        <v/>
      </c>
      <c r="AP171" s="13" t="str">
        <f>仕様書作成!DM28</f>
        <v/>
      </c>
      <c r="AQ171" s="13" t="str">
        <f>仕様書作成!DN28</f>
        <v/>
      </c>
    </row>
    <row r="172" spans="11:45" ht="12.75" customHeight="1" x14ac:dyDescent="0.15">
      <c r="O172" s="398" t="s">
        <v>273</v>
      </c>
      <c r="T172" s="13" t="str">
        <f>仕様書作成!CQ29</f>
        <v/>
      </c>
      <c r="U172" s="13" t="str">
        <f>仕様書作成!CR29</f>
        <v/>
      </c>
      <c r="V172" s="13" t="str">
        <f>仕様書作成!CS29</f>
        <v/>
      </c>
      <c r="W172" s="13" t="str">
        <f>仕様書作成!CT29</f>
        <v/>
      </c>
      <c r="X172" s="13" t="str">
        <f>仕様書作成!CU29</f>
        <v/>
      </c>
      <c r="Y172" s="13" t="str">
        <f>仕様書作成!CV29</f>
        <v/>
      </c>
      <c r="Z172" s="13" t="str">
        <f>仕様書作成!CW29</f>
        <v/>
      </c>
      <c r="AA172" s="13" t="str">
        <f>仕様書作成!CX29</f>
        <v/>
      </c>
      <c r="AB172" s="13" t="str">
        <f>仕様書作成!CY29</f>
        <v/>
      </c>
      <c r="AC172" s="13" t="str">
        <f>仕様書作成!CZ29</f>
        <v/>
      </c>
      <c r="AD172" s="13" t="str">
        <f>仕様書作成!DA29</f>
        <v/>
      </c>
      <c r="AE172" s="13" t="str">
        <f>仕様書作成!DB29</f>
        <v/>
      </c>
      <c r="AF172" s="13" t="str">
        <f>仕様書作成!DC29</f>
        <v/>
      </c>
      <c r="AG172" s="13" t="str">
        <f>仕様書作成!DD29</f>
        <v/>
      </c>
      <c r="AH172" s="13" t="str">
        <f>仕様書作成!DE29</f>
        <v/>
      </c>
      <c r="AI172" s="13" t="str">
        <f>仕様書作成!DF29</f>
        <v/>
      </c>
      <c r="AJ172" s="13" t="str">
        <f>仕様書作成!DG29</f>
        <v/>
      </c>
      <c r="AK172" s="13" t="str">
        <f>仕様書作成!DH29</f>
        <v/>
      </c>
      <c r="AL172" s="13" t="str">
        <f>仕様書作成!DI29</f>
        <v/>
      </c>
      <c r="AM172" s="13" t="str">
        <f>仕様書作成!DJ29</f>
        <v/>
      </c>
      <c r="AN172" s="13" t="str">
        <f>仕様書作成!DK29</f>
        <v/>
      </c>
      <c r="AO172" s="13" t="str">
        <f>仕様書作成!DL29</f>
        <v/>
      </c>
      <c r="AP172" s="13" t="str">
        <f>仕様書作成!DM29</f>
        <v/>
      </c>
      <c r="AQ172" s="13" t="str">
        <f>仕様書作成!DN29</f>
        <v/>
      </c>
    </row>
    <row r="173" spans="11:45" ht="12.75" customHeight="1" x14ac:dyDescent="0.15">
      <c r="O173" s="398" t="s">
        <v>274</v>
      </c>
      <c r="T173" s="13" t="str">
        <f>仕様書作成!CQ30</f>
        <v/>
      </c>
      <c r="U173" s="13" t="str">
        <f>仕様書作成!CR30</f>
        <v/>
      </c>
      <c r="V173" s="13" t="str">
        <f>仕様書作成!CS30</f>
        <v/>
      </c>
      <c r="W173" s="13" t="str">
        <f>仕様書作成!CT30</f>
        <v/>
      </c>
      <c r="X173" s="13" t="str">
        <f>仕様書作成!CU30</f>
        <v/>
      </c>
      <c r="Y173" s="13" t="str">
        <f>仕様書作成!CV30</f>
        <v/>
      </c>
      <c r="Z173" s="13" t="str">
        <f>仕様書作成!CW30</f>
        <v/>
      </c>
      <c r="AA173" s="13" t="str">
        <f>仕様書作成!CX30</f>
        <v/>
      </c>
      <c r="AB173" s="13" t="str">
        <f>仕様書作成!CY30</f>
        <v/>
      </c>
      <c r="AC173" s="13" t="str">
        <f>仕様書作成!CZ30</f>
        <v/>
      </c>
      <c r="AD173" s="13" t="str">
        <f>仕様書作成!DA30</f>
        <v/>
      </c>
      <c r="AE173" s="13" t="str">
        <f>仕様書作成!DB30</f>
        <v/>
      </c>
      <c r="AF173" s="13" t="str">
        <f>仕様書作成!DC30</f>
        <v/>
      </c>
      <c r="AG173" s="13" t="str">
        <f>仕様書作成!DD30</f>
        <v/>
      </c>
      <c r="AH173" s="13" t="str">
        <f>仕様書作成!DE30</f>
        <v/>
      </c>
      <c r="AI173" s="13" t="str">
        <f>仕様書作成!DF30</f>
        <v/>
      </c>
      <c r="AJ173" s="13" t="str">
        <f>仕様書作成!DG30</f>
        <v/>
      </c>
      <c r="AK173" s="13" t="str">
        <f>仕様書作成!DH30</f>
        <v/>
      </c>
      <c r="AL173" s="13" t="str">
        <f>仕様書作成!DI30</f>
        <v/>
      </c>
      <c r="AM173" s="13" t="str">
        <f>仕様書作成!DJ30</f>
        <v/>
      </c>
      <c r="AN173" s="13" t="str">
        <f>仕様書作成!DK30</f>
        <v/>
      </c>
      <c r="AO173" s="13" t="str">
        <f>仕様書作成!DL30</f>
        <v/>
      </c>
      <c r="AP173" s="13" t="str">
        <f>仕様書作成!DM30</f>
        <v/>
      </c>
      <c r="AQ173" s="13" t="str">
        <f>仕様書作成!DN30</f>
        <v/>
      </c>
    </row>
    <row r="174" spans="11:45" ht="12.75" customHeight="1" x14ac:dyDescent="0.15">
      <c r="O174" s="13" t="s">
        <v>758</v>
      </c>
      <c r="T174" s="13" t="str">
        <f>仕様書作成!CQ31</f>
        <v/>
      </c>
      <c r="U174" s="13" t="str">
        <f>仕様書作成!CR31</f>
        <v/>
      </c>
      <c r="V174" s="13" t="str">
        <f>仕様書作成!CS31</f>
        <v/>
      </c>
      <c r="W174" s="13" t="str">
        <f>仕様書作成!CT31</f>
        <v/>
      </c>
      <c r="X174" s="13" t="str">
        <f>仕様書作成!CU31</f>
        <v/>
      </c>
      <c r="Y174" s="13" t="str">
        <f>仕様書作成!CV31</f>
        <v/>
      </c>
      <c r="Z174" s="13" t="str">
        <f>仕様書作成!CW31</f>
        <v/>
      </c>
      <c r="AA174" s="13" t="str">
        <f>仕様書作成!CX31</f>
        <v/>
      </c>
      <c r="AB174" s="13" t="str">
        <f>仕様書作成!CY31</f>
        <v/>
      </c>
      <c r="AC174" s="13" t="str">
        <f>仕様書作成!CZ31</f>
        <v/>
      </c>
      <c r="AD174" s="13" t="str">
        <f>仕様書作成!DA31</f>
        <v/>
      </c>
      <c r="AE174" s="13" t="str">
        <f>仕様書作成!DB31</f>
        <v/>
      </c>
      <c r="AF174" s="13" t="str">
        <f>仕様書作成!DC31</f>
        <v/>
      </c>
      <c r="AG174" s="13" t="str">
        <f>仕様書作成!DD31</f>
        <v/>
      </c>
      <c r="AH174" s="13" t="str">
        <f>仕様書作成!DE31</f>
        <v/>
      </c>
      <c r="AI174" s="13" t="str">
        <f>仕様書作成!DF31</f>
        <v/>
      </c>
      <c r="AJ174" s="13" t="str">
        <f>仕様書作成!DG31</f>
        <v/>
      </c>
      <c r="AK174" s="13" t="str">
        <f>仕様書作成!DH31</f>
        <v/>
      </c>
      <c r="AL174" s="13" t="str">
        <f>仕様書作成!DI31</f>
        <v/>
      </c>
      <c r="AM174" s="13" t="str">
        <f>仕様書作成!DJ31</f>
        <v/>
      </c>
      <c r="AN174" s="13" t="str">
        <f>仕様書作成!DK31</f>
        <v/>
      </c>
      <c r="AO174" s="13" t="str">
        <f>仕様書作成!DL31</f>
        <v/>
      </c>
      <c r="AP174" s="13" t="str">
        <f>仕様書作成!DM31</f>
        <v/>
      </c>
      <c r="AQ174" s="13" t="str">
        <f>仕様書作成!DN31</f>
        <v/>
      </c>
    </row>
    <row r="175" spans="11:45" ht="12.75" customHeight="1" x14ac:dyDescent="0.15">
      <c r="O175" s="13" t="s">
        <v>759</v>
      </c>
      <c r="T175" s="13" t="str">
        <f>仕様書作成!CQ14</f>
        <v/>
      </c>
      <c r="U175" s="13" t="str">
        <f>仕様書作成!CR14</f>
        <v/>
      </c>
      <c r="V175" s="13" t="str">
        <f>仕様書作成!CS14</f>
        <v/>
      </c>
      <c r="W175" s="13" t="str">
        <f>仕様書作成!CT14</f>
        <v/>
      </c>
      <c r="X175" s="13" t="str">
        <f>仕様書作成!CU14</f>
        <v/>
      </c>
      <c r="Y175" s="13" t="str">
        <f>仕様書作成!CV14</f>
        <v/>
      </c>
      <c r="Z175" s="13" t="str">
        <f>仕様書作成!CW14</f>
        <v/>
      </c>
      <c r="AA175" s="13" t="str">
        <f>仕様書作成!CX14</f>
        <v/>
      </c>
      <c r="AB175" s="13" t="str">
        <f>仕様書作成!CY14</f>
        <v/>
      </c>
      <c r="AC175" s="13" t="str">
        <f>仕様書作成!CZ14</f>
        <v/>
      </c>
      <c r="AD175" s="13" t="str">
        <f>仕様書作成!DA14</f>
        <v/>
      </c>
      <c r="AE175" s="13" t="str">
        <f>仕様書作成!DB14</f>
        <v/>
      </c>
      <c r="AF175" s="13" t="str">
        <f>仕様書作成!DC14</f>
        <v/>
      </c>
      <c r="AG175" s="13" t="str">
        <f>仕様書作成!DD14</f>
        <v/>
      </c>
      <c r="AH175" s="13" t="str">
        <f>仕様書作成!DE14</f>
        <v/>
      </c>
      <c r="AI175" s="13" t="str">
        <f>仕様書作成!DF14</f>
        <v/>
      </c>
      <c r="AJ175" s="13" t="str">
        <f>仕様書作成!DG14</f>
        <v/>
      </c>
      <c r="AK175" s="13" t="str">
        <f>仕様書作成!DH14</f>
        <v/>
      </c>
      <c r="AL175" s="13" t="str">
        <f>仕様書作成!DI14</f>
        <v/>
      </c>
      <c r="AM175" s="13" t="str">
        <f>仕様書作成!DJ14</f>
        <v/>
      </c>
      <c r="AN175" s="13" t="str">
        <f>仕様書作成!DK14</f>
        <v/>
      </c>
      <c r="AO175" s="13" t="str">
        <f>仕様書作成!DL14</f>
        <v/>
      </c>
      <c r="AP175" s="13" t="str">
        <f>仕様書作成!DM14</f>
        <v/>
      </c>
      <c r="AQ175" s="13" t="str">
        <f>仕様書作成!DN14</f>
        <v/>
      </c>
      <c r="AR175" s="13">
        <f>仕様書作成!DO14</f>
        <v>0</v>
      </c>
      <c r="AS175" s="13">
        <f>仕様書作成!DP14</f>
        <v>0</v>
      </c>
    </row>
    <row r="181" spans="15:45" ht="12.75" customHeight="1" x14ac:dyDescent="0.15">
      <c r="O181" s="13" t="s">
        <v>760</v>
      </c>
      <c r="T181" s="13" t="str">
        <f>IF(仕様書作成!K54="","","O")</f>
        <v/>
      </c>
      <c r="U181" s="13" t="str">
        <f>IF(仕様書作成!L54="","","O")</f>
        <v/>
      </c>
      <c r="V181" s="13" t="str">
        <f>IF(仕様書作成!M54="","","O")</f>
        <v/>
      </c>
      <c r="W181" s="13" t="str">
        <f>IF(仕様書作成!N54="","","O")</f>
        <v/>
      </c>
      <c r="X181" s="13" t="str">
        <f>IF(仕様書作成!O54="","","O")</f>
        <v/>
      </c>
      <c r="Y181" s="13" t="str">
        <f>IF(仕様書作成!P54="","","O")</f>
        <v/>
      </c>
      <c r="Z181" s="13" t="str">
        <f>IF(仕様書作成!Q54="","","O")</f>
        <v/>
      </c>
      <c r="AA181" s="13" t="str">
        <f>IF(仕様書作成!R54="","","O")</f>
        <v/>
      </c>
      <c r="AB181" s="13" t="str">
        <f>IF(仕様書作成!S54="","","O")</f>
        <v/>
      </c>
      <c r="AC181" s="13" t="str">
        <f>IF(仕様書作成!T54="","","O")</f>
        <v/>
      </c>
      <c r="AD181" s="13" t="str">
        <f>IF(仕様書作成!U54="","","O")</f>
        <v/>
      </c>
      <c r="AE181" s="13" t="str">
        <f>IF(仕様書作成!V54="","","O")</f>
        <v/>
      </c>
      <c r="AF181" s="13" t="str">
        <f>IF(仕様書作成!W54="","","O")</f>
        <v/>
      </c>
      <c r="AG181" s="13" t="str">
        <f>IF(仕様書作成!X54="","","O")</f>
        <v/>
      </c>
      <c r="AH181" s="13" t="str">
        <f>IF(仕様書作成!Y54="","","O")</f>
        <v/>
      </c>
      <c r="AI181" s="13" t="str">
        <f>IF(仕様書作成!Z54="","","O")</f>
        <v/>
      </c>
      <c r="AJ181" s="13" t="str">
        <f>IF(仕様書作成!AA54="","","O")</f>
        <v/>
      </c>
      <c r="AK181" s="13" t="str">
        <f>IF(仕様書作成!AB54="","","O")</f>
        <v/>
      </c>
      <c r="AL181" s="13" t="str">
        <f>IF(仕様書作成!AC54="","","O")</f>
        <v/>
      </c>
      <c r="AM181" s="13" t="str">
        <f>IF(仕様書作成!AD54="","","O")</f>
        <v/>
      </c>
      <c r="AN181" s="13" t="str">
        <f>IF(仕様書作成!AE54="","","O")</f>
        <v/>
      </c>
      <c r="AO181" s="13" t="str">
        <f>IF(仕様書作成!AF54="","","O")</f>
        <v/>
      </c>
      <c r="AP181" s="13" t="str">
        <f>IF(仕様書作成!AG54="","","O")</f>
        <v/>
      </c>
      <c r="AQ181" s="13" t="str">
        <f>IF(仕様書作成!AH54="","","O")</f>
        <v/>
      </c>
    </row>
    <row r="182" spans="15:45" ht="12.75" customHeight="1" x14ac:dyDescent="0.15">
      <c r="O182" s="13" t="s">
        <v>22</v>
      </c>
      <c r="T182" s="13" t="str">
        <f>IF(仕様書作成!K56="","","O")</f>
        <v/>
      </c>
      <c r="U182" s="13" t="str">
        <f>IF(仕様書作成!L56="","","O")</f>
        <v/>
      </c>
      <c r="V182" s="13" t="str">
        <f>IF(仕様書作成!M56="","","O")</f>
        <v/>
      </c>
      <c r="W182" s="13" t="str">
        <f>IF(仕様書作成!N56="","","O")</f>
        <v/>
      </c>
      <c r="X182" s="13" t="str">
        <f>IF(仕様書作成!O56="","","O")</f>
        <v/>
      </c>
      <c r="Y182" s="13" t="str">
        <f>IF(仕様書作成!P56="","","O")</f>
        <v/>
      </c>
      <c r="Z182" s="13" t="str">
        <f>IF(仕様書作成!Q56="","","O")</f>
        <v/>
      </c>
      <c r="AA182" s="13" t="str">
        <f>IF(仕様書作成!R56="","","O")</f>
        <v/>
      </c>
      <c r="AB182" s="13" t="str">
        <f>IF(仕様書作成!S56="","","O")</f>
        <v/>
      </c>
      <c r="AC182" s="13" t="str">
        <f>IF(仕様書作成!T56="","","O")</f>
        <v/>
      </c>
      <c r="AD182" s="13" t="str">
        <f>IF(仕様書作成!U56="","","O")</f>
        <v/>
      </c>
      <c r="AE182" s="13" t="str">
        <f>IF(仕様書作成!V56="","","O")</f>
        <v/>
      </c>
      <c r="AF182" s="13" t="str">
        <f>IF(仕様書作成!W56="","","O")</f>
        <v/>
      </c>
      <c r="AG182" s="13" t="str">
        <f>IF(仕様書作成!X56="","","O")</f>
        <v/>
      </c>
      <c r="AH182" s="13" t="str">
        <f>IF(仕様書作成!Y56="","","O")</f>
        <v/>
      </c>
      <c r="AI182" s="13" t="str">
        <f>IF(仕様書作成!Z56="","","O")</f>
        <v/>
      </c>
      <c r="AJ182" s="13" t="str">
        <f>IF(仕様書作成!AA56="","","O")</f>
        <v/>
      </c>
      <c r="AK182" s="13" t="str">
        <f>IF(仕様書作成!AB56="","","O")</f>
        <v/>
      </c>
      <c r="AL182" s="13" t="str">
        <f>IF(仕様書作成!AC56="","","O")</f>
        <v/>
      </c>
      <c r="AM182" s="13" t="str">
        <f>IF(仕様書作成!AD56="","","O")</f>
        <v/>
      </c>
      <c r="AN182" s="13" t="str">
        <f>IF(仕様書作成!AE56="","","O")</f>
        <v/>
      </c>
      <c r="AO182" s="13" t="str">
        <f>IF(仕様書作成!AF56="","","O")</f>
        <v/>
      </c>
      <c r="AP182" s="13" t="str">
        <f>IF(仕様書作成!AG56="","","O")</f>
        <v/>
      </c>
      <c r="AQ182" s="13" t="str">
        <f>IF(仕様書作成!AH56="","","O")</f>
        <v/>
      </c>
    </row>
    <row r="183" spans="15:45" ht="12.75" customHeight="1" x14ac:dyDescent="0.15">
      <c r="O183" s="13" t="s">
        <v>386</v>
      </c>
      <c r="T183" s="13" t="str">
        <f>IF(仕様書作成!K66="","","O")</f>
        <v/>
      </c>
      <c r="U183" s="13" t="str">
        <f>IF(仕様書作成!L66="","","O")</f>
        <v/>
      </c>
      <c r="V183" s="13" t="str">
        <f>IF(仕様書作成!M66="","","O")</f>
        <v/>
      </c>
      <c r="W183" s="13" t="str">
        <f>IF(仕様書作成!N66="","","O")</f>
        <v/>
      </c>
      <c r="X183" s="13" t="str">
        <f>IF(仕様書作成!O66="","","O")</f>
        <v/>
      </c>
      <c r="Y183" s="13" t="str">
        <f>IF(仕様書作成!P66="","","O")</f>
        <v/>
      </c>
      <c r="Z183" s="13" t="str">
        <f>IF(仕様書作成!Q66="","","O")</f>
        <v/>
      </c>
      <c r="AA183" s="13" t="str">
        <f>IF(仕様書作成!R66="","","O")</f>
        <v/>
      </c>
      <c r="AB183" s="13" t="str">
        <f>IF(仕様書作成!S66="","","O")</f>
        <v/>
      </c>
      <c r="AC183" s="13" t="str">
        <f>IF(仕様書作成!T66="","","O")</f>
        <v/>
      </c>
      <c r="AD183" s="13" t="str">
        <f>IF(仕様書作成!U66="","","O")</f>
        <v/>
      </c>
      <c r="AE183" s="13" t="str">
        <f>IF(仕様書作成!V66="","","O")</f>
        <v/>
      </c>
      <c r="AF183" s="13" t="str">
        <f>IF(仕様書作成!W66="","","O")</f>
        <v/>
      </c>
      <c r="AG183" s="13" t="str">
        <f>IF(仕様書作成!X66="","","O")</f>
        <v/>
      </c>
      <c r="AH183" s="13" t="str">
        <f>IF(仕様書作成!Y66="","","O")</f>
        <v/>
      </c>
      <c r="AI183" s="13" t="str">
        <f>IF(仕様書作成!Z66="","","O")</f>
        <v/>
      </c>
      <c r="AJ183" s="13" t="str">
        <f>IF(仕様書作成!AA66="","","O")</f>
        <v/>
      </c>
      <c r="AK183" s="13" t="str">
        <f>IF(仕様書作成!AB66="","","O")</f>
        <v/>
      </c>
      <c r="AL183" s="13" t="str">
        <f>IF(仕様書作成!AC66="","","O")</f>
        <v/>
      </c>
      <c r="AM183" s="13" t="str">
        <f>IF(仕様書作成!AD66="","","O")</f>
        <v/>
      </c>
      <c r="AN183" s="13" t="str">
        <f>IF(仕様書作成!AE66="","","O")</f>
        <v/>
      </c>
      <c r="AO183" s="13" t="str">
        <f>IF(仕様書作成!AF66="","","O")</f>
        <v/>
      </c>
      <c r="AP183" s="13" t="str">
        <f>IF(仕様書作成!AG66="","","O")</f>
        <v/>
      </c>
      <c r="AQ183" s="13" t="str">
        <f>IF(仕様書作成!AH66="","","O")</f>
        <v/>
      </c>
    </row>
    <row r="184" spans="15:45" ht="12.75" customHeight="1" x14ac:dyDescent="0.15">
      <c r="O184" s="13" t="s">
        <v>701</v>
      </c>
      <c r="T184" s="13" t="str">
        <f>IF(仕様書作成!K67="→","&gt;","")</f>
        <v/>
      </c>
      <c r="U184" s="13" t="str">
        <f>IF(仕様書作成!L67="→","&gt;","")</f>
        <v/>
      </c>
      <c r="V184" s="13" t="str">
        <f>IF(仕様書作成!M67="→","&gt;","")</f>
        <v/>
      </c>
      <c r="W184" s="13" t="str">
        <f>IF(仕様書作成!N67="→","&gt;","")</f>
        <v/>
      </c>
      <c r="X184" s="13" t="str">
        <f>IF(仕様書作成!O67="→","&gt;","")</f>
        <v/>
      </c>
      <c r="Y184" s="13" t="str">
        <f>IF(仕様書作成!P67="→","&gt;","")</f>
        <v/>
      </c>
      <c r="Z184" s="13" t="str">
        <f>IF(仕様書作成!Q67="→","&gt;","")</f>
        <v/>
      </c>
      <c r="AA184" s="13" t="str">
        <f>IF(仕様書作成!R67="→","&gt;","")</f>
        <v/>
      </c>
      <c r="AB184" s="13" t="str">
        <f>IF(仕様書作成!S67="→","&gt;","")</f>
        <v/>
      </c>
      <c r="AC184" s="13" t="str">
        <f>IF(仕様書作成!T67="→","&gt;","")</f>
        <v/>
      </c>
      <c r="AD184" s="13" t="str">
        <f>IF(仕様書作成!U67="→","&gt;","")</f>
        <v/>
      </c>
      <c r="AE184" s="13" t="str">
        <f>IF(仕様書作成!V67="→","&gt;","")</f>
        <v/>
      </c>
      <c r="AF184" s="13" t="str">
        <f>IF(仕様書作成!W67="→","&gt;","")</f>
        <v/>
      </c>
      <c r="AG184" s="13" t="str">
        <f>IF(仕様書作成!X67="→","&gt;","")</f>
        <v/>
      </c>
      <c r="AH184" s="13" t="str">
        <f>IF(仕様書作成!Y67="→","&gt;","")</f>
        <v/>
      </c>
      <c r="AI184" s="13" t="str">
        <f>IF(仕様書作成!Z67="→","&gt;","")</f>
        <v/>
      </c>
      <c r="AJ184" s="13" t="str">
        <f>IF(仕様書作成!AA67="→","&gt;","")</f>
        <v/>
      </c>
      <c r="AK184" s="13" t="str">
        <f>IF(仕様書作成!AB67="→","&gt;","")</f>
        <v/>
      </c>
      <c r="AL184" s="13" t="str">
        <f>IF(仕様書作成!AC67="→","&gt;","")</f>
        <v/>
      </c>
      <c r="AM184" s="13" t="str">
        <f>IF(仕様書作成!AD67="→","&gt;","")</f>
        <v/>
      </c>
      <c r="AN184" s="13" t="str">
        <f>IF(仕様書作成!AE67="→","&gt;","")</f>
        <v/>
      </c>
      <c r="AO184" s="13" t="str">
        <f>IF(仕様書作成!AF67="→","&gt;","")</f>
        <v/>
      </c>
      <c r="AP184" s="13" t="str">
        <f>IF(仕様書作成!AG67="→","&gt;","")</f>
        <v/>
      </c>
      <c r="AQ184" s="13" t="str">
        <f>IF(仕様書作成!AH67="→","&gt;","")</f>
        <v/>
      </c>
    </row>
    <row r="185" spans="15:45" ht="12.75" customHeight="1" x14ac:dyDescent="0.15">
      <c r="O185" s="13" t="s">
        <v>702</v>
      </c>
      <c r="T185" s="13" t="str">
        <f>IF(仕様書作成!K68="→","&gt;","")</f>
        <v/>
      </c>
      <c r="U185" s="13" t="str">
        <f>IF(仕様書作成!L68="→","&gt;","")</f>
        <v/>
      </c>
      <c r="V185" s="13" t="str">
        <f>IF(仕様書作成!M68="→","&gt;","")</f>
        <v/>
      </c>
      <c r="W185" s="13" t="str">
        <f>IF(仕様書作成!N68="→","&gt;","")</f>
        <v/>
      </c>
      <c r="X185" s="13" t="str">
        <f>IF(仕様書作成!O68="→","&gt;","")</f>
        <v/>
      </c>
      <c r="Y185" s="13" t="str">
        <f>IF(仕様書作成!P68="→","&gt;","")</f>
        <v/>
      </c>
      <c r="Z185" s="13" t="str">
        <f>IF(仕様書作成!Q68="→","&gt;","")</f>
        <v/>
      </c>
      <c r="AA185" s="13" t="str">
        <f>IF(仕様書作成!R68="→","&gt;","")</f>
        <v/>
      </c>
      <c r="AB185" s="13" t="str">
        <f>IF(仕様書作成!S68="→","&gt;","")</f>
        <v/>
      </c>
      <c r="AC185" s="13" t="str">
        <f>IF(仕様書作成!T68="→","&gt;","")</f>
        <v/>
      </c>
      <c r="AD185" s="13" t="str">
        <f>IF(仕様書作成!U68="→","&gt;","")</f>
        <v/>
      </c>
      <c r="AE185" s="13" t="str">
        <f>IF(仕様書作成!V68="→","&gt;","")</f>
        <v/>
      </c>
      <c r="AF185" s="13" t="str">
        <f>IF(仕様書作成!W68="→","&gt;","")</f>
        <v/>
      </c>
      <c r="AG185" s="13" t="str">
        <f>IF(仕様書作成!X68="→","&gt;","")</f>
        <v/>
      </c>
      <c r="AH185" s="13" t="str">
        <f>IF(仕様書作成!Y68="→","&gt;","")</f>
        <v/>
      </c>
      <c r="AI185" s="13" t="str">
        <f>IF(仕様書作成!Z68="→","&gt;","")</f>
        <v/>
      </c>
      <c r="AJ185" s="13" t="str">
        <f>IF(仕様書作成!AA68="→","&gt;","")</f>
        <v/>
      </c>
      <c r="AK185" s="13" t="str">
        <f>IF(仕様書作成!AB68="→","&gt;","")</f>
        <v/>
      </c>
      <c r="AL185" s="13" t="str">
        <f>IF(仕様書作成!AC68="→","&gt;","")</f>
        <v/>
      </c>
      <c r="AM185" s="13" t="str">
        <f>IF(仕様書作成!AD68="→","&gt;","")</f>
        <v/>
      </c>
      <c r="AN185" s="13" t="str">
        <f>IF(仕様書作成!AE68="→","&gt;","")</f>
        <v/>
      </c>
      <c r="AO185" s="13" t="str">
        <f>IF(仕様書作成!AF68="→","&gt;","")</f>
        <v/>
      </c>
      <c r="AP185" s="13" t="str">
        <f>IF(仕様書作成!AG68="→","&gt;","")</f>
        <v/>
      </c>
      <c r="AQ185" s="13" t="str">
        <f>IF(仕様書作成!AH68="→","&gt;","")</f>
        <v/>
      </c>
    </row>
    <row r="186" spans="15:45" ht="12.75" customHeight="1" x14ac:dyDescent="0.15">
      <c r="O186" s="13" t="s">
        <v>681</v>
      </c>
      <c r="T186" s="13" t="str">
        <f>IF(仕様書作成!K35="","",仕様書作成!K35)</f>
        <v/>
      </c>
      <c r="U186" s="13" t="str">
        <f>IF(仕様書作成!L35="","",仕様書作成!L35)</f>
        <v/>
      </c>
      <c r="V186" s="13" t="str">
        <f>IF(仕様書作成!M35="","",仕様書作成!M35)</f>
        <v/>
      </c>
      <c r="W186" s="13" t="str">
        <f>IF(仕様書作成!N35="","",仕様書作成!N35)</f>
        <v/>
      </c>
      <c r="X186" s="13" t="str">
        <f>IF(仕様書作成!O35="","",仕様書作成!O35)</f>
        <v/>
      </c>
      <c r="Y186" s="13" t="str">
        <f>IF(仕様書作成!P35="","",仕様書作成!P35)</f>
        <v/>
      </c>
      <c r="Z186" s="13" t="str">
        <f>IF(仕様書作成!Q35="","",仕様書作成!Q35)</f>
        <v/>
      </c>
      <c r="AA186" s="13" t="str">
        <f>IF(仕様書作成!R35="","",仕様書作成!R35)</f>
        <v/>
      </c>
      <c r="AB186" s="13" t="str">
        <f>IF(仕様書作成!S35="","",仕様書作成!S35)</f>
        <v/>
      </c>
      <c r="AC186" s="13" t="str">
        <f>IF(仕様書作成!T35="","",仕様書作成!T35)</f>
        <v/>
      </c>
      <c r="AD186" s="13" t="str">
        <f>IF(仕様書作成!U35="","",仕様書作成!U35)</f>
        <v/>
      </c>
      <c r="AE186" s="13" t="str">
        <f>IF(仕様書作成!V35="","",仕様書作成!V35)</f>
        <v/>
      </c>
      <c r="AF186" s="13" t="str">
        <f>IF(仕様書作成!W35="","",仕様書作成!W35)</f>
        <v/>
      </c>
      <c r="AG186" s="13" t="str">
        <f>IF(仕様書作成!X35="","",仕様書作成!X35)</f>
        <v/>
      </c>
      <c r="AH186" s="13" t="str">
        <f>IF(仕様書作成!Y35="","",仕様書作成!Y35)</f>
        <v/>
      </c>
      <c r="AI186" s="13" t="str">
        <f>IF(仕様書作成!Z35="","",仕様書作成!Z35)</f>
        <v/>
      </c>
      <c r="AJ186" s="13" t="str">
        <f>IF(仕様書作成!AA35="","",仕様書作成!AA35)</f>
        <v/>
      </c>
      <c r="AK186" s="13" t="str">
        <f>IF(仕様書作成!AB35="","",仕様書作成!AB35)</f>
        <v/>
      </c>
      <c r="AL186" s="13" t="str">
        <f>IF(仕様書作成!AC35="","",仕様書作成!AC35)</f>
        <v/>
      </c>
      <c r="AM186" s="13" t="str">
        <f>IF(仕様書作成!AD35="","",仕様書作成!AD35)</f>
        <v/>
      </c>
      <c r="AN186" s="13" t="str">
        <f>IF(仕様書作成!AE35="","",仕様書作成!AE35)</f>
        <v/>
      </c>
      <c r="AO186" s="13" t="str">
        <f>IF(仕様書作成!AF35="","",仕様書作成!AF35)</f>
        <v/>
      </c>
      <c r="AP186" s="13" t="str">
        <f>IF(仕様書作成!AG35="","",仕様書作成!AG35)</f>
        <v/>
      </c>
      <c r="AQ186" s="13" t="str">
        <f>IF(仕様書作成!AH35="","",仕様書作成!AH35)</f>
        <v/>
      </c>
      <c r="AR186" s="13" t="str">
        <f>IF(仕様書作成!AI35="","",仕様書作成!AI35)</f>
        <v/>
      </c>
      <c r="AS186" s="13" t="str">
        <f>IF(仕様書作成!AJ35="","",仕様書作成!AJ35)</f>
        <v/>
      </c>
    </row>
    <row r="187" spans="15:45" ht="12.75" customHeight="1" x14ac:dyDescent="0.15">
      <c r="O187" s="13" t="s">
        <v>682</v>
      </c>
      <c r="T187" s="13" t="str">
        <f>IF(仕様書作成!K38="","",仕様書作成!K38)</f>
        <v/>
      </c>
      <c r="U187" s="13" t="str">
        <f>IF(仕様書作成!L38="","",仕様書作成!L38)</f>
        <v/>
      </c>
      <c r="V187" s="13" t="str">
        <f>IF(仕様書作成!M38="","",仕様書作成!M38)</f>
        <v/>
      </c>
      <c r="W187" s="13" t="str">
        <f>IF(仕様書作成!N38="","",仕様書作成!N38)</f>
        <v/>
      </c>
      <c r="X187" s="13" t="str">
        <f>IF(仕様書作成!O38="","",仕様書作成!O38)</f>
        <v/>
      </c>
      <c r="Y187" s="13" t="str">
        <f>IF(仕様書作成!P38="","",仕様書作成!P38)</f>
        <v/>
      </c>
      <c r="Z187" s="13" t="str">
        <f>IF(仕様書作成!Q38="","",仕様書作成!Q38)</f>
        <v/>
      </c>
      <c r="AA187" s="13" t="str">
        <f>IF(仕様書作成!R38="","",仕様書作成!R38)</f>
        <v/>
      </c>
      <c r="AB187" s="13" t="str">
        <f>IF(仕様書作成!S38="","",仕様書作成!S38)</f>
        <v/>
      </c>
      <c r="AC187" s="13" t="str">
        <f>IF(仕様書作成!T38="","",仕様書作成!T38)</f>
        <v/>
      </c>
      <c r="AD187" s="13" t="str">
        <f>IF(仕様書作成!U38="","",仕様書作成!U38)</f>
        <v/>
      </c>
      <c r="AE187" s="13" t="str">
        <f>IF(仕様書作成!V38="","",仕様書作成!V38)</f>
        <v/>
      </c>
      <c r="AF187" s="13" t="str">
        <f>IF(仕様書作成!W38="","",仕様書作成!W38)</f>
        <v/>
      </c>
      <c r="AG187" s="13" t="str">
        <f>IF(仕様書作成!X38="","",仕様書作成!X38)</f>
        <v/>
      </c>
      <c r="AH187" s="13" t="str">
        <f>IF(仕様書作成!Y38="","",仕様書作成!Y38)</f>
        <v/>
      </c>
      <c r="AI187" s="13" t="str">
        <f>IF(仕様書作成!Z38="","",仕様書作成!Z38)</f>
        <v/>
      </c>
      <c r="AJ187" s="13" t="str">
        <f>IF(仕様書作成!AA38="","",仕様書作成!AA38)</f>
        <v/>
      </c>
      <c r="AK187" s="13" t="str">
        <f>IF(仕様書作成!AB38="","",仕様書作成!AB38)</f>
        <v/>
      </c>
      <c r="AL187" s="13" t="str">
        <f>IF(仕様書作成!AC38="","",仕様書作成!AC38)</f>
        <v/>
      </c>
      <c r="AM187" s="13" t="str">
        <f>IF(仕様書作成!AD38="","",仕様書作成!AD38)</f>
        <v/>
      </c>
      <c r="AN187" s="13" t="str">
        <f>IF(仕様書作成!AE38="","",仕様書作成!AE38)</f>
        <v/>
      </c>
      <c r="AO187" s="13" t="str">
        <f>IF(仕様書作成!AF38="","",仕様書作成!AF38)</f>
        <v/>
      </c>
      <c r="AP187" s="13" t="str">
        <f>IF(仕様書作成!AG38="","",仕様書作成!AG38)</f>
        <v/>
      </c>
      <c r="AQ187" s="13" t="str">
        <f>IF(仕様書作成!AH38="","",仕様書作成!AH38)</f>
        <v/>
      </c>
      <c r="AR187" s="13" t="str">
        <f>IF(仕様書作成!AI38="","",仕様書作成!AI38)</f>
        <v/>
      </c>
      <c r="AS187"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algorithmName="SHA-512" hashValue="NClEJhc7IY2q+bPqapotZN52ks/fN1Q9LVeAGDrQSCvxkzgw18rbvM9McbbgJttXdSZP7kevCdBBqbgciH+O5Q==" saltValue="ZcdJ9foTguSlI1DQY5scu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200" customWidth="1"/>
    <col min="3" max="3" width="4.125" style="89" customWidth="1"/>
    <col min="4" max="4" width="4.625" style="200" customWidth="1"/>
    <col min="5" max="7" width="0" style="200" hidden="1" customWidth="1"/>
    <col min="8" max="9" width="3.125" style="200" customWidth="1"/>
    <col min="10" max="33" width="3.5" style="200" customWidth="1"/>
    <col min="34" max="35" width="3.125" style="200" customWidth="1"/>
    <col min="36" max="40" width="4.375" style="200" hidden="1" customWidth="1"/>
    <col min="41" max="57" width="4.375" style="200" customWidth="1"/>
    <col min="58" max="16384" width="9" style="200"/>
  </cols>
  <sheetData>
    <row r="1" spans="1:39" s="13" customFormat="1" ht="12" customHeight="1" x14ac:dyDescent="0.15">
      <c r="A1" s="353"/>
      <c r="B1" s="357" t="str">
        <f>IF(AND(基本情報!E8="",基本情報!M8="",基本情報!U8=""),"","ユーザ様メモ　・・・")</f>
        <v/>
      </c>
      <c r="C1" s="824" t="str">
        <f>IF($B$1="","",基本情報!C8&amp;"：")</f>
        <v/>
      </c>
      <c r="D1" s="824"/>
      <c r="E1" s="353"/>
      <c r="F1" s="353"/>
      <c r="G1" s="353"/>
      <c r="H1" s="822" t="str">
        <f>IF($B$1="","",基本情報!E8)</f>
        <v/>
      </c>
      <c r="I1" s="822"/>
      <c r="J1" s="822"/>
      <c r="K1" s="822"/>
      <c r="L1" s="822"/>
      <c r="M1" s="822"/>
      <c r="N1" s="822"/>
      <c r="O1" s="823" t="str">
        <f>IF($B$1="","",基本情報!K8&amp;"：")</f>
        <v/>
      </c>
      <c r="P1" s="823"/>
      <c r="Q1" s="823"/>
      <c r="R1" s="822" t="str">
        <f>IF($B$1="","",基本情報!M8)</f>
        <v/>
      </c>
      <c r="S1" s="822"/>
      <c r="T1" s="822"/>
      <c r="U1" s="822"/>
      <c r="V1" s="822"/>
      <c r="W1" s="822"/>
      <c r="X1" s="822"/>
      <c r="Y1" s="823" t="str">
        <f>IF($B$1="","",基本情報!S8&amp;"：")</f>
        <v/>
      </c>
      <c r="Z1" s="823"/>
      <c r="AA1" s="823"/>
      <c r="AB1" s="822" t="str">
        <f>IF($B$1="","",基本情報!U8)</f>
        <v/>
      </c>
      <c r="AC1" s="822"/>
      <c r="AD1" s="822"/>
      <c r="AE1" s="822"/>
      <c r="AF1" s="822"/>
      <c r="AG1" s="822"/>
      <c r="AH1" s="823" t="str">
        <f>"Ver."&amp;※改訂履歴!$F$1</f>
        <v>Ver.1</v>
      </c>
      <c r="AI1" s="823"/>
    </row>
    <row r="2" spans="1:39" ht="20.25" customHeight="1" x14ac:dyDescent="0.15">
      <c r="B2" s="353" t="str">
        <f>基本情報!C4&amp;"　：　"&amp;IF(基本情報!E4="","",基本情報!E4&amp;"　殿")</f>
        <v>貴 社 名　：　</v>
      </c>
      <c r="C2" s="13"/>
      <c r="D2" s="827" t="s">
        <v>284</v>
      </c>
      <c r="E2" s="828"/>
      <c r="F2" s="828"/>
      <c r="G2" s="828"/>
      <c r="H2" s="829"/>
      <c r="I2" s="811" t="s">
        <v>282</v>
      </c>
      <c r="J2" s="812"/>
      <c r="K2" s="813"/>
      <c r="L2" s="819"/>
      <c r="M2" s="820"/>
      <c r="N2" s="820"/>
      <c r="O2" s="821"/>
      <c r="P2" s="811" t="s">
        <v>438</v>
      </c>
      <c r="Q2" s="812"/>
      <c r="R2" s="813"/>
      <c r="S2" s="819"/>
      <c r="T2" s="820"/>
      <c r="U2" s="821"/>
      <c r="V2" s="799" t="s">
        <v>279</v>
      </c>
      <c r="W2" s="799"/>
      <c r="X2" s="801"/>
      <c r="Y2" s="802"/>
      <c r="Z2" s="802"/>
      <c r="AA2" s="802"/>
      <c r="AB2" s="803"/>
      <c r="AC2" s="799" t="s">
        <v>280</v>
      </c>
      <c r="AD2" s="799"/>
      <c r="AE2" s="801"/>
      <c r="AF2" s="802"/>
      <c r="AG2" s="802"/>
      <c r="AH2" s="802"/>
      <c r="AI2" s="803"/>
    </row>
    <row r="3" spans="1:39" ht="20.25" customHeight="1" x14ac:dyDescent="0.15">
      <c r="B3" s="353" t="str">
        <f>基本情報!K4&amp;"　：　"&amp;IF(基本情報!M4="","",基本情報!M4)</f>
        <v>貴部署名　：　</v>
      </c>
      <c r="C3" s="13"/>
      <c r="D3" s="830"/>
      <c r="E3" s="529"/>
      <c r="F3" s="529"/>
      <c r="G3" s="529"/>
      <c r="H3" s="530"/>
      <c r="I3" s="814" t="str">
        <f>IF(基本情報!O6="有り",御発注用仕様書!AM3,御発注用仕様書!AL3)</f>
        <v>－</v>
      </c>
      <c r="J3" s="815"/>
      <c r="K3" s="816"/>
      <c r="L3" s="819"/>
      <c r="M3" s="820"/>
      <c r="N3" s="820"/>
      <c r="O3" s="820"/>
      <c r="P3" s="820"/>
      <c r="Q3" s="820"/>
      <c r="R3" s="820"/>
      <c r="S3" s="820"/>
      <c r="T3" s="820"/>
      <c r="U3" s="821"/>
      <c r="V3" s="800"/>
      <c r="W3" s="800"/>
      <c r="X3" s="804"/>
      <c r="Y3" s="805"/>
      <c r="Z3" s="805"/>
      <c r="AA3" s="805"/>
      <c r="AB3" s="806"/>
      <c r="AC3" s="800"/>
      <c r="AD3" s="800"/>
      <c r="AE3" s="804"/>
      <c r="AF3" s="805"/>
      <c r="AG3" s="805"/>
      <c r="AH3" s="805"/>
      <c r="AI3" s="806"/>
      <c r="AL3" s="273" t="s">
        <v>845</v>
      </c>
      <c r="AM3" s="273" t="s">
        <v>846</v>
      </c>
    </row>
    <row r="4" spans="1:39" ht="20.25" customHeight="1" x14ac:dyDescent="0.15">
      <c r="B4" s="353" t="str">
        <f>基本情報!S4&amp;"　：　"&amp;IF(基本情報!U4="","",基本情報!U4&amp;"　様")</f>
        <v>ご担当者名　：　</v>
      </c>
      <c r="C4" s="13"/>
      <c r="D4" s="817" t="s">
        <v>436</v>
      </c>
      <c r="E4" s="818"/>
      <c r="F4" s="818"/>
      <c r="G4" s="818"/>
      <c r="H4" s="818"/>
      <c r="I4" s="807"/>
      <c r="J4" s="808"/>
      <c r="K4" s="808"/>
      <c r="L4" s="808"/>
      <c r="M4" s="808"/>
      <c r="N4" s="808"/>
      <c r="O4" s="808"/>
      <c r="P4" s="808"/>
      <c r="Q4" s="808"/>
      <c r="R4" s="808"/>
      <c r="S4" s="808"/>
      <c r="T4" s="808"/>
      <c r="U4" s="808"/>
      <c r="V4" s="808"/>
      <c r="W4" s="808"/>
      <c r="X4" s="808"/>
      <c r="Y4" s="808"/>
      <c r="Z4" s="808"/>
      <c r="AA4" s="808"/>
      <c r="AB4" s="808"/>
      <c r="AC4" s="808"/>
      <c r="AD4" s="808"/>
      <c r="AE4" s="808"/>
      <c r="AF4" s="808"/>
      <c r="AG4" s="808"/>
      <c r="AH4" s="808"/>
      <c r="AI4" s="809"/>
      <c r="AK4" s="90" t="s">
        <v>437</v>
      </c>
    </row>
    <row r="5" spans="1:39" s="239" customFormat="1" ht="14.25" customHeight="1" x14ac:dyDescent="0.15">
      <c r="A5" s="142"/>
      <c r="B5" s="237" t="str">
        <f>IF(OR(仕様書作成!R6&lt;&gt;"",仕様書作成!Z6&lt;&gt;""),AK5,IF(COUNTIF(B6:B47,"*ポートプラグ*")&gt;0,$AK$4,""))</f>
        <v/>
      </c>
      <c r="C5" s="148" t="s">
        <v>683</v>
      </c>
      <c r="D5" s="148" t="s">
        <v>281</v>
      </c>
      <c r="E5" s="238"/>
      <c r="F5" s="238"/>
      <c r="G5" s="238"/>
      <c r="H5" s="687" t="s">
        <v>278</v>
      </c>
      <c r="I5" s="688"/>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686" t="s">
        <v>684</v>
      </c>
      <c r="AI5" s="688"/>
      <c r="AK5" s="90" t="s">
        <v>770</v>
      </c>
    </row>
    <row r="6" spans="1:39" ht="18.75" customHeight="1" x14ac:dyDescent="0.15">
      <c r="A6" s="144">
        <v>1</v>
      </c>
      <c r="B6" s="150" t="str">
        <f>IF(ISERROR(発注情報!L231)=TRUE,"",IF(OR(発注情報!L231="",発注情報!L231=0),"",IF(発注情報!K231=発注情報!$K$80,発注情報!L231&amp;" (SUP.)",IF(発注情報!K231=発注情報!$K$81,発注情報!L231&amp;" (EXH.)",発注情報!L231))))</f>
        <v>必須項目に入力漏れがあります</v>
      </c>
      <c r="C6" s="151">
        <f>IF(ISERROR(発注情報!M231)=TRUE,"",IF(OR(発注情報!M231="",発注情報!M231=0),"",発注情報!M231))</f>
        <v>1</v>
      </c>
      <c r="D6" s="151">
        <f>IF(C6="","",C6*発注情報!$D$2)</f>
        <v>0</v>
      </c>
      <c r="E6" s="240" t="str">
        <f>IF(ISERROR(発注情報!O141)=TRUE,"",IF(OR(発注情報!O141="",発注情報!O141=0),"",発注情報!O141))</f>
        <v/>
      </c>
      <c r="F6" s="240" t="str">
        <f>IF(ISERROR(発注情報!P141)=TRUE,"",IF(OR(発注情報!P141="",発注情報!P141=0),"",発注情報!P141))</f>
        <v/>
      </c>
      <c r="G6" s="240"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15">
      <c r="A7" s="144">
        <v>2</v>
      </c>
      <c r="B7" s="150" t="str">
        <f>IF(ISERROR(発注情報!L232)=TRUE,"",IF(OR(発注情報!L232="",発注情報!L232=0),"",IF(発注情報!K232=発注情報!$K$80,発注情報!L232&amp;" (SUP.)",IF(発注情報!K232=発注情報!$K$81,発注情報!L232&amp;" (EXH.)",発注情報!L232))))</f>
        <v/>
      </c>
      <c r="C7" s="151" t="str">
        <f>IF(ISERROR(発注情報!M232)=TRUE,"",IF(OR(発注情報!M232="",発注情報!M232=0),"",発注情報!M232))</f>
        <v/>
      </c>
      <c r="D7" s="151" t="str">
        <f>IF(C7="","",C7*発注情報!$D$2)</f>
        <v/>
      </c>
      <c r="E7" s="240" t="str">
        <f>IF(ISERROR(発注情報!O138)=TRUE,"",IF(OR(発注情報!O138="",発注情報!O138=0),"",発注情報!O138))</f>
        <v/>
      </c>
      <c r="F7" s="240" t="str">
        <f>IF(ISERROR(発注情報!P138)=TRUE,"",IF(OR(発注情報!P138="",発注情報!P138=0),"",発注情報!P138))</f>
        <v/>
      </c>
      <c r="G7" s="240"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15">
      <c r="A8" s="161">
        <v>3</v>
      </c>
      <c r="B8" s="150" t="str">
        <f>IF(ISERROR(発注情報!L233)=TRUE,"",IF(OR(発注情報!L233="",発注情報!L233=0),"",IF(発注情報!K233=発注情報!$K$80,発注情報!L233&amp;" (SUP.)",IF(発注情報!K233=発注情報!$K$81,発注情報!L233&amp;" (EXH.)",発注情報!L233))))</f>
        <v/>
      </c>
      <c r="C8" s="151" t="str">
        <f>IF(ISERROR(発注情報!M233)=TRUE,"",IF(OR(発注情報!M233="",発注情報!M233=0),"",発注情報!M233))</f>
        <v/>
      </c>
      <c r="D8" s="151" t="str">
        <f>IF(C8="","",C8*発注情報!$D$2)</f>
        <v/>
      </c>
      <c r="E8" s="240" t="str">
        <f>IF(ISERROR(発注情報!O139)=TRUE,"",IF(OR(発注情報!O139="",発注情報!O139=0),"",発注情報!O139))</f>
        <v/>
      </c>
      <c r="F8" s="240" t="str">
        <f>IF(ISERROR(発注情報!P139)=TRUE,"",IF(OR(発注情報!P139="",発注情報!P139=0),"",発注情報!P139))</f>
        <v/>
      </c>
      <c r="G8" s="240"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15">
      <c r="A9" s="144">
        <v>4</v>
      </c>
      <c r="B9" s="150" t="str">
        <f>IF(ISERROR(発注情報!L234)=TRUE,"",IF(OR(発注情報!L234="",発注情報!L234=0),"",IF(発注情報!K234=発注情報!$K$80,発注情報!L234&amp;" (SUP.)",IF(発注情報!K234=発注情報!$K$81,発注情報!L234&amp;" (EXH.)",発注情報!L234))))</f>
        <v/>
      </c>
      <c r="C9" s="151" t="str">
        <f>IF(ISERROR(発注情報!M234)=TRUE,"",IF(OR(発注情報!M234="",発注情報!M234=0),"",発注情報!M234))</f>
        <v/>
      </c>
      <c r="D9" s="151" t="str">
        <f>IF(C9="","",C9*発注情報!$D$2)</f>
        <v/>
      </c>
      <c r="E9" s="240" t="str">
        <f>IF(ISERROR(発注情報!O140)=TRUE,"",IF(OR(発注情報!O140="",発注情報!O140=0),"",発注情報!O140))</f>
        <v/>
      </c>
      <c r="F9" s="240" t="str">
        <f>IF(ISERROR(発注情報!P140)=TRUE,"",IF(OR(発注情報!P140="",発注情報!P140=0),"",発注情報!P140))</f>
        <v/>
      </c>
      <c r="G9" s="240"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15">
      <c r="A10" s="161">
        <v>5</v>
      </c>
      <c r="B10" s="150" t="str">
        <f>IF(ISERROR(発注情報!L235)=TRUE,"",IF(OR(発注情報!L235="",発注情報!L235=0),"",IF(発注情報!K235=発注情報!$K$80,発注情報!L235&amp;" (SUP.)",IF(発注情報!K235=発注情報!$K$81,発注情報!L235&amp;" (EXH.)",発注情報!L235))))</f>
        <v/>
      </c>
      <c r="C10" s="151" t="str">
        <f>IF(ISERROR(発注情報!M235)=TRUE,"",IF(OR(発注情報!M235="",発注情報!M235=0),"",発注情報!M235))</f>
        <v/>
      </c>
      <c r="D10" s="151" t="str">
        <f>IF(C10="","",C10*発注情報!$D$2)</f>
        <v/>
      </c>
      <c r="E10" s="240" t="str">
        <f>IF(ISERROR(発注情報!O141)=TRUE,"",IF(OR(発注情報!O141="",発注情報!O141=0),"",発注情報!O141))</f>
        <v/>
      </c>
      <c r="F10" s="240" t="str">
        <f>IF(ISERROR(発注情報!P141)=TRUE,"",IF(OR(発注情報!P141="",発注情報!P141=0),"",発注情報!P141))</f>
        <v/>
      </c>
      <c r="G10" s="240"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15">
      <c r="A11" s="144">
        <v>6</v>
      </c>
      <c r="B11" s="150" t="str">
        <f>IF(ISERROR(発注情報!L236)=TRUE,"",IF(OR(発注情報!L236="",発注情報!L236=0),"",IF(発注情報!K236=発注情報!$K$80,発注情報!L236&amp;" (SUP.)",IF(発注情報!K236=発注情報!$K$81,発注情報!L236&amp;" (EXH.)",発注情報!L236))))</f>
        <v/>
      </c>
      <c r="C11" s="151" t="str">
        <f>IF(ISERROR(発注情報!M236)=TRUE,"",IF(OR(発注情報!M236="",発注情報!M236=0),"",発注情報!M236))</f>
        <v/>
      </c>
      <c r="D11" s="151" t="str">
        <f>IF(C11="","",C11*発注情報!$D$2)</f>
        <v/>
      </c>
      <c r="E11" s="240" t="str">
        <f>IF(ISERROR(発注情報!O142)=TRUE,"",IF(OR(発注情報!O142="",発注情報!O142=0),"",発注情報!O142))</f>
        <v/>
      </c>
      <c r="F11" s="240" t="str">
        <f>IF(ISERROR(発注情報!P142)=TRUE,"",IF(OR(発注情報!P142="",発注情報!P142=0),"",発注情報!P142))</f>
        <v/>
      </c>
      <c r="G11" s="240"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15">
      <c r="A12" s="161">
        <v>7</v>
      </c>
      <c r="B12" s="150" t="str">
        <f>IF(ISERROR(発注情報!L237)=TRUE,"",IF(OR(発注情報!L237="",発注情報!L237=0),"",IF(発注情報!K237=発注情報!$K$80,発注情報!L237&amp;" (SUP.)",IF(発注情報!K237=発注情報!$K$81,発注情報!L237&amp;" (EXH.)",発注情報!L237))))</f>
        <v/>
      </c>
      <c r="C12" s="151" t="str">
        <f>IF(ISERROR(発注情報!M237)=TRUE,"",IF(OR(発注情報!M237="",発注情報!M237=0),"",発注情報!M237))</f>
        <v/>
      </c>
      <c r="D12" s="151" t="str">
        <f>IF(C12="","",C12*発注情報!$D$2)</f>
        <v/>
      </c>
      <c r="E12" s="240" t="str">
        <f>IF(ISERROR(発注情報!O143)=TRUE,"",IF(OR(発注情報!O143="",発注情報!O143=0),"",発注情報!O143))</f>
        <v/>
      </c>
      <c r="F12" s="240" t="str">
        <f>IF(ISERROR(発注情報!P143)=TRUE,"",IF(OR(発注情報!P143="",発注情報!P143=0),"",発注情報!P143))</f>
        <v/>
      </c>
      <c r="G12" s="240"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15">
      <c r="A13" s="144">
        <v>8</v>
      </c>
      <c r="B13" s="150" t="str">
        <f>IF(ISERROR(発注情報!L238)=TRUE,"",IF(OR(発注情報!L238="",発注情報!L238=0),"",IF(発注情報!K238=発注情報!$K$80,発注情報!L238&amp;" (SUP.)",IF(発注情報!K238=発注情報!$K$81,発注情報!L238&amp;" (EXH.)",発注情報!L238))))</f>
        <v/>
      </c>
      <c r="C13" s="151" t="str">
        <f>IF(ISERROR(発注情報!M238)=TRUE,"",IF(OR(発注情報!M238="",発注情報!M238=0),"",発注情報!M238))</f>
        <v/>
      </c>
      <c r="D13" s="151" t="str">
        <f>IF(C13="","",C13*発注情報!$D$2)</f>
        <v/>
      </c>
      <c r="E13" s="240" t="str">
        <f>IF(ISERROR(発注情報!O144)=TRUE,"",IF(OR(発注情報!O144="",発注情報!O144=0),"",発注情報!O144))</f>
        <v/>
      </c>
      <c r="F13" s="240" t="str">
        <f>IF(ISERROR(発注情報!P144)=TRUE,"",IF(OR(発注情報!P144="",発注情報!P144=0),"",発注情報!P144))</f>
        <v/>
      </c>
      <c r="G13" s="240"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15">
      <c r="A14" s="161">
        <v>9</v>
      </c>
      <c r="B14" s="150" t="str">
        <f>IF(ISERROR(発注情報!L239)=TRUE,"",IF(OR(発注情報!L239="",発注情報!L239=0),"",IF(発注情報!K239=発注情報!$K$80,発注情報!L239&amp;" (SUP.)",IF(発注情報!K239=発注情報!$K$81,発注情報!L239&amp;" (EXH.)",発注情報!L239))))</f>
        <v/>
      </c>
      <c r="C14" s="151" t="str">
        <f>IF(ISERROR(発注情報!M239)=TRUE,"",IF(OR(発注情報!M239="",発注情報!M239=0),"",発注情報!M239))</f>
        <v/>
      </c>
      <c r="D14" s="151" t="str">
        <f>IF(C14="","",C14*発注情報!$D$2)</f>
        <v/>
      </c>
      <c r="E14" s="240" t="str">
        <f>IF(ISERROR(発注情報!O145)=TRUE,"",IF(OR(発注情報!O145="",発注情報!O145=0),"",発注情報!O145))</f>
        <v/>
      </c>
      <c r="F14" s="240" t="str">
        <f>IF(ISERROR(発注情報!P145)=TRUE,"",IF(OR(発注情報!P145="",発注情報!P145=0),"",発注情報!P145))</f>
        <v/>
      </c>
      <c r="G14" s="240"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15">
      <c r="A15" s="144">
        <v>10</v>
      </c>
      <c r="B15" s="150" t="str">
        <f>IF(ISERROR(発注情報!L240)=TRUE,"",IF(OR(発注情報!L240="",発注情報!L240=0),"",IF(発注情報!K240=発注情報!$K$80,発注情報!L240&amp;" (SUP.)",IF(発注情報!K240=発注情報!$K$81,発注情報!L240&amp;" (EXH.)",発注情報!L240))))</f>
        <v/>
      </c>
      <c r="C15" s="151" t="str">
        <f>IF(ISERROR(発注情報!M240)=TRUE,"",IF(OR(発注情報!M240="",発注情報!M240=0),"",発注情報!M240))</f>
        <v/>
      </c>
      <c r="D15" s="151" t="str">
        <f>IF(C15="","",C15*発注情報!$D$2)</f>
        <v/>
      </c>
      <c r="E15" s="240" t="str">
        <f>IF(ISERROR(発注情報!O146)=TRUE,"",IF(OR(発注情報!O146="",発注情報!O146=0),"",発注情報!O146))</f>
        <v/>
      </c>
      <c r="F15" s="240" t="str">
        <f>IF(ISERROR(発注情報!P146)=TRUE,"",IF(OR(発注情報!P146="",発注情報!P146=0),"",発注情報!P146))</f>
        <v/>
      </c>
      <c r="G15" s="240"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15">
      <c r="A16" s="161">
        <v>11</v>
      </c>
      <c r="B16" s="150" t="str">
        <f>IF(ISERROR(発注情報!L241)=TRUE,"",IF(OR(発注情報!L241="",発注情報!L241=0),"",IF(発注情報!K241=発注情報!$K$80,発注情報!L241&amp;" (SUP.)",IF(発注情報!K241=発注情報!$K$81,発注情報!L241&amp;" (EXH.)",発注情報!L241))))</f>
        <v/>
      </c>
      <c r="C16" s="151" t="str">
        <f>IF(ISERROR(発注情報!M241)=TRUE,"",IF(OR(発注情報!M241="",発注情報!M241=0),"",発注情報!M241))</f>
        <v/>
      </c>
      <c r="D16" s="151" t="str">
        <f>IF(C16="","",C16*発注情報!$D$2)</f>
        <v/>
      </c>
      <c r="E16" s="240" t="str">
        <f>IF(ISERROR(発注情報!O147)=TRUE,"",IF(OR(発注情報!O147="",発注情報!O147=0),"",発注情報!O147))</f>
        <v/>
      </c>
      <c r="F16" s="240" t="str">
        <f>IF(ISERROR(発注情報!P147)=TRUE,"",IF(OR(発注情報!P147="",発注情報!P147=0),"",発注情報!P147))</f>
        <v/>
      </c>
      <c r="G16" s="240"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15">
      <c r="A17" s="144">
        <v>12</v>
      </c>
      <c r="B17" s="150" t="str">
        <f>IF(ISERROR(発注情報!L242)=TRUE,"",IF(OR(発注情報!L242="",発注情報!L242=0),"",IF(発注情報!K242=発注情報!$K$80,発注情報!L242&amp;" (SUP.)",IF(発注情報!K242=発注情報!$K$81,発注情報!L242&amp;" (EXH.)",発注情報!L242))))</f>
        <v/>
      </c>
      <c r="C17" s="151" t="str">
        <f>IF(ISERROR(発注情報!M242)=TRUE,"",IF(OR(発注情報!M242="",発注情報!M242=0),"",発注情報!M242))</f>
        <v/>
      </c>
      <c r="D17" s="151" t="str">
        <f>IF(C17="","",C17*発注情報!$D$2)</f>
        <v/>
      </c>
      <c r="E17" s="240" t="str">
        <f>IF(ISERROR(発注情報!O148)=TRUE,"",IF(OR(発注情報!O148="",発注情報!O148=0),"",発注情報!O148))</f>
        <v/>
      </c>
      <c r="F17" s="240" t="str">
        <f>IF(ISERROR(発注情報!P148)=TRUE,"",IF(OR(発注情報!P148="",発注情報!P148=0),"",発注情報!P148))</f>
        <v/>
      </c>
      <c r="G17" s="240"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15">
      <c r="A18" s="161">
        <v>13</v>
      </c>
      <c r="B18" s="150" t="str">
        <f>IF(ISERROR(発注情報!L243)=TRUE,"",IF(OR(発注情報!L243="",発注情報!L243=0),"",IF(発注情報!K243=発注情報!$K$80,発注情報!L243&amp;" (SUP.)",IF(発注情報!K243=発注情報!$K$81,発注情報!L243&amp;" (EXH.)",発注情報!L243))))</f>
        <v/>
      </c>
      <c r="C18" s="151" t="str">
        <f>IF(ISERROR(発注情報!M243)=TRUE,"",IF(OR(発注情報!M243="",発注情報!M243=0),"",発注情報!M243))</f>
        <v/>
      </c>
      <c r="D18" s="151" t="str">
        <f>IF(C18="","",C18*発注情報!$D$2)</f>
        <v/>
      </c>
      <c r="E18" s="240" t="str">
        <f>IF(ISERROR(発注情報!O149)=TRUE,"",IF(OR(発注情報!O149="",発注情報!O149=0),"",発注情報!O149))</f>
        <v/>
      </c>
      <c r="F18" s="240" t="str">
        <f>IF(ISERROR(発注情報!P149)=TRUE,"",IF(OR(発注情報!P149="",発注情報!P149=0),"",発注情報!P149))</f>
        <v/>
      </c>
      <c r="G18" s="240"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15">
      <c r="A19" s="144">
        <v>14</v>
      </c>
      <c r="B19" s="150" t="str">
        <f>IF(ISERROR(発注情報!L244)=TRUE,"",IF(OR(発注情報!L244="",発注情報!L244=0),"",IF(発注情報!K244=発注情報!$K$80,発注情報!L244&amp;" (SUP.)",IF(発注情報!K244=発注情報!$K$81,発注情報!L244&amp;" (EXH.)",発注情報!L244))))</f>
        <v/>
      </c>
      <c r="C19" s="151" t="str">
        <f>IF(ISERROR(発注情報!M244)=TRUE,"",IF(OR(発注情報!M244="",発注情報!M244=0),"",発注情報!M244))</f>
        <v/>
      </c>
      <c r="D19" s="151" t="str">
        <f>IF(C19="","",C19*発注情報!$D$2)</f>
        <v/>
      </c>
      <c r="E19" s="240" t="str">
        <f>IF(ISERROR(発注情報!O150)=TRUE,"",IF(OR(発注情報!O150="",発注情報!O150=0),"",発注情報!O150))</f>
        <v/>
      </c>
      <c r="F19" s="240" t="str">
        <f>IF(ISERROR(発注情報!P150)=TRUE,"",IF(OR(発注情報!P150="",発注情報!P150=0),"",発注情報!P150))</f>
        <v/>
      </c>
      <c r="G19" s="240"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15">
      <c r="A20" s="161">
        <v>15</v>
      </c>
      <c r="B20" s="150" t="str">
        <f>IF(ISERROR(発注情報!L245)=TRUE,"",IF(OR(発注情報!L245="",発注情報!L245=0),"",IF(発注情報!K245=発注情報!$K$80,発注情報!L245&amp;" (SUP.)",IF(発注情報!K245=発注情報!$K$81,発注情報!L245&amp;" (EXH.)",発注情報!L245))))</f>
        <v/>
      </c>
      <c r="C20" s="151" t="str">
        <f>IF(ISERROR(発注情報!M245)=TRUE,"",IF(OR(発注情報!M245="",発注情報!M245=0),"",発注情報!M245))</f>
        <v/>
      </c>
      <c r="D20" s="151" t="str">
        <f>IF(C20="","",C20*発注情報!$D$2)</f>
        <v/>
      </c>
      <c r="E20" s="240" t="str">
        <f>IF(ISERROR(発注情報!O151)=TRUE,"",IF(OR(発注情報!O151="",発注情報!O151=0),"",発注情報!O151))</f>
        <v/>
      </c>
      <c r="F20" s="240" t="str">
        <f>IF(ISERROR(発注情報!P151)=TRUE,"",IF(OR(発注情報!P151="",発注情報!P151=0),"",発注情報!P151))</f>
        <v/>
      </c>
      <c r="G20" s="240"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15">
      <c r="A21" s="144">
        <v>16</v>
      </c>
      <c r="B21" s="150" t="str">
        <f>IF(ISERROR(発注情報!L246)=TRUE,"",IF(OR(発注情報!L246="",発注情報!L246=0),"",IF(発注情報!K246=発注情報!$K$80,発注情報!L246&amp;" (SUP.)",IF(発注情報!K246=発注情報!$K$81,発注情報!L246&amp;" (EXH.)",発注情報!L246))))</f>
        <v/>
      </c>
      <c r="C21" s="151" t="str">
        <f>IF(ISERROR(発注情報!M246)=TRUE,"",IF(OR(発注情報!M246="",発注情報!M246=0),"",発注情報!M246))</f>
        <v/>
      </c>
      <c r="D21" s="151" t="str">
        <f>IF(C21="","",C21*発注情報!$D$2)</f>
        <v/>
      </c>
      <c r="E21" s="240" t="str">
        <f>IF(ISERROR(発注情報!O152)=TRUE,"",IF(OR(発注情報!O152="",発注情報!O152=0),"",発注情報!O152))</f>
        <v/>
      </c>
      <c r="F21" s="240" t="str">
        <f>IF(ISERROR(発注情報!P152)=TRUE,"",IF(OR(発注情報!P152="",発注情報!P152=0),"",発注情報!P152))</f>
        <v/>
      </c>
      <c r="G21" s="240"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15">
      <c r="A22" s="161">
        <v>17</v>
      </c>
      <c r="B22" s="150" t="str">
        <f>IF(ISERROR(発注情報!L247)=TRUE,"",IF(OR(発注情報!L247="",発注情報!L247=0),"",IF(発注情報!K247=発注情報!$K$80,発注情報!L247&amp;" (SUP.)",IF(発注情報!K247=発注情報!$K$81,発注情報!L247&amp;" (EXH.)",発注情報!L247))))</f>
        <v/>
      </c>
      <c r="C22" s="151" t="str">
        <f>IF(ISERROR(発注情報!M247)=TRUE,"",IF(OR(発注情報!M247="",発注情報!M247=0),"",発注情報!M247))</f>
        <v/>
      </c>
      <c r="D22" s="151" t="str">
        <f>IF(C22="","",C22*発注情報!$D$2)</f>
        <v/>
      </c>
      <c r="E22" s="240" t="str">
        <f>IF(ISERROR(発注情報!O153)=TRUE,"",IF(OR(発注情報!O153="",発注情報!O153=0),"",発注情報!O153))</f>
        <v/>
      </c>
      <c r="F22" s="240" t="str">
        <f>IF(ISERROR(発注情報!P153)=TRUE,"",IF(OR(発注情報!P153="",発注情報!P153=0),"",発注情報!P153))</f>
        <v/>
      </c>
      <c r="G22" s="240"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15">
      <c r="A23" s="144">
        <v>18</v>
      </c>
      <c r="B23" s="150" t="str">
        <f>IF(ISERROR(発注情報!L248)=TRUE,"",IF(OR(発注情報!L248="",発注情報!L248=0),"",IF(発注情報!K248=発注情報!$K$80,発注情報!L248&amp;" (SUP.)",IF(発注情報!K248=発注情報!$K$81,発注情報!L248&amp;" (EXH.)",発注情報!L248))))</f>
        <v/>
      </c>
      <c r="C23" s="151" t="str">
        <f>IF(ISERROR(発注情報!M248)=TRUE,"",IF(OR(発注情報!M248="",発注情報!M248=0),"",発注情報!M248))</f>
        <v/>
      </c>
      <c r="D23" s="151" t="str">
        <f>IF(C23="","",C23*発注情報!$D$2)</f>
        <v/>
      </c>
      <c r="E23" s="240" t="str">
        <f>IF(ISERROR(発注情報!O154)=TRUE,"",IF(OR(発注情報!O154="",発注情報!O154=0),"",発注情報!O154))</f>
        <v/>
      </c>
      <c r="F23" s="240" t="str">
        <f>IF(ISERROR(発注情報!P154)=TRUE,"",IF(OR(発注情報!P154="",発注情報!P154=0),"",発注情報!P154))</f>
        <v/>
      </c>
      <c r="G23" s="240"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15">
      <c r="A24" s="161">
        <v>19</v>
      </c>
      <c r="B24" s="150" t="str">
        <f>IF(ISERROR(発注情報!L249)=TRUE,"",IF(OR(発注情報!L249="",発注情報!L249=0),"",IF(発注情報!K249=発注情報!$K$80,発注情報!L249&amp;" (SUP.)",IF(発注情報!K249=発注情報!$K$81,発注情報!L249&amp;" (EXH.)",発注情報!L249))))</f>
        <v/>
      </c>
      <c r="C24" s="151" t="str">
        <f>IF(ISERROR(発注情報!M249)=TRUE,"",IF(OR(発注情報!M249="",発注情報!M249=0),"",発注情報!M249))</f>
        <v/>
      </c>
      <c r="D24" s="151" t="str">
        <f>IF(C24="","",C24*発注情報!$D$2)</f>
        <v/>
      </c>
      <c r="E24" s="240" t="str">
        <f>IF(ISERROR(発注情報!O155)=TRUE,"",IF(OR(発注情報!O155="",発注情報!O155=0),"",発注情報!O155))</f>
        <v/>
      </c>
      <c r="F24" s="240" t="str">
        <f>IF(ISERROR(発注情報!P155)=TRUE,"",IF(OR(発注情報!P155="",発注情報!P155=0),"",発注情報!P155))</f>
        <v/>
      </c>
      <c r="G24" s="240"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15">
      <c r="A25" s="144">
        <v>20</v>
      </c>
      <c r="B25" s="150" t="str">
        <f>IF(ISERROR(発注情報!L250)=TRUE,"",IF(OR(発注情報!L250="",発注情報!L250=0),"",IF(発注情報!K250=発注情報!$K$80,発注情報!L250&amp;" (SUP.)",IF(発注情報!K250=発注情報!$K$81,発注情報!L250&amp;" (EXH.)",発注情報!L250))))</f>
        <v/>
      </c>
      <c r="C25" s="151" t="str">
        <f>IF(ISERROR(発注情報!M250)=TRUE,"",IF(OR(発注情報!M250="",発注情報!M250=0),"",発注情報!M250))</f>
        <v/>
      </c>
      <c r="D25" s="151" t="str">
        <f>IF(C25="","",C25*発注情報!$D$2)</f>
        <v/>
      </c>
      <c r="E25" s="240" t="str">
        <f>IF(ISERROR(発注情報!O156)=TRUE,"",IF(OR(発注情報!O156="",発注情報!O156=0),"",発注情報!O156))</f>
        <v/>
      </c>
      <c r="F25" s="240" t="str">
        <f>IF(ISERROR(発注情報!P156)=TRUE,"",IF(OR(発注情報!P156="",発注情報!P156=0),"",発注情報!P156))</f>
        <v/>
      </c>
      <c r="G25" s="240"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15">
      <c r="A26" s="161">
        <v>21</v>
      </c>
      <c r="B26" s="150" t="str">
        <f>IF(ISERROR(発注情報!L251)=TRUE,"",IF(OR(発注情報!L251="",発注情報!L251=0),"",IF(発注情報!K251=発注情報!$K$80,発注情報!L251&amp;" (SUP.)",IF(発注情報!K251=発注情報!$K$81,発注情報!L251&amp;" (EXH.)",発注情報!L251))))</f>
        <v/>
      </c>
      <c r="C26" s="151" t="str">
        <f>IF(ISERROR(発注情報!M251)=TRUE,"",IF(OR(発注情報!M251="",発注情報!M251=0),"",発注情報!M251))</f>
        <v/>
      </c>
      <c r="D26" s="151" t="str">
        <f>IF(C26="","",C26*発注情報!$D$2)</f>
        <v/>
      </c>
      <c r="E26" s="240" t="str">
        <f>IF(ISERROR(発注情報!O157)=TRUE,"",IF(OR(発注情報!O157="",発注情報!O157=0),"",発注情報!O157))</f>
        <v/>
      </c>
      <c r="F26" s="240" t="str">
        <f>IF(ISERROR(発注情報!P157)=TRUE,"",IF(OR(発注情報!P157="",発注情報!P157=0),"",発注情報!P157))</f>
        <v/>
      </c>
      <c r="G26" s="240"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15">
      <c r="A27" s="144">
        <v>22</v>
      </c>
      <c r="B27" s="150" t="str">
        <f>IF(ISERROR(発注情報!L252)=TRUE,"",IF(OR(発注情報!L252="",発注情報!L252=0),"",IF(発注情報!K252=発注情報!$K$80,発注情報!L252&amp;" (SUP.)",IF(発注情報!K252=発注情報!$K$81,発注情報!L252&amp;" (EXH.)",発注情報!L252))))</f>
        <v/>
      </c>
      <c r="C27" s="151" t="str">
        <f>IF(ISERROR(発注情報!M252)=TRUE,"",IF(OR(発注情報!M252="",発注情報!M252=0),"",発注情報!M252))</f>
        <v/>
      </c>
      <c r="D27" s="151" t="str">
        <f>IF(C27="","",C27*発注情報!$D$2)</f>
        <v/>
      </c>
      <c r="E27" s="240" t="str">
        <f>IF(ISERROR(発注情報!O158)=TRUE,"",IF(OR(発注情報!O158="",発注情報!O158=0),"",発注情報!O158))</f>
        <v/>
      </c>
      <c r="F27" s="240" t="str">
        <f>IF(ISERROR(発注情報!P158)=TRUE,"",IF(OR(発注情報!P158="",発注情報!P158=0),"",発注情報!P158))</f>
        <v/>
      </c>
      <c r="G27" s="240"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15">
      <c r="A28" s="161">
        <v>23</v>
      </c>
      <c r="B28" s="150" t="str">
        <f>IF(ISERROR(発注情報!L253)=TRUE,"",IF(OR(発注情報!L253="",発注情報!L253=0),"",IF(発注情報!K253=発注情報!$K$80,発注情報!L253&amp;" (SUP.)",IF(発注情報!K253=発注情報!$K$81,発注情報!L253&amp;" (EXH.)",発注情報!L253))))</f>
        <v/>
      </c>
      <c r="C28" s="151" t="str">
        <f>IF(ISERROR(発注情報!M253)=TRUE,"",IF(OR(発注情報!M253="",発注情報!M253=0),"",発注情報!M253))</f>
        <v/>
      </c>
      <c r="D28" s="151" t="str">
        <f>IF(C28="","",C28*発注情報!$D$2)</f>
        <v/>
      </c>
      <c r="E28" s="240" t="str">
        <f>IF(ISERROR(発注情報!O159)=TRUE,"",IF(OR(発注情報!O159="",発注情報!O159=0),"",発注情報!O159))</f>
        <v/>
      </c>
      <c r="F28" s="240" t="str">
        <f>IF(ISERROR(発注情報!P159)=TRUE,"",IF(OR(発注情報!P159="",発注情報!P159=0),"",発注情報!P159))</f>
        <v/>
      </c>
      <c r="G28" s="240"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15">
      <c r="A29" s="161">
        <v>24</v>
      </c>
      <c r="B29" s="150" t="str">
        <f>IF(ISERROR(発注情報!L254)=TRUE,"",IF(OR(発注情報!L254="",発注情報!L254=0),"",IF(発注情報!K254=発注情報!$K$80,発注情報!L254&amp;" (SUP.)",IF(発注情報!K254=発注情報!$K$81,発注情報!L254&amp;" (EXH.)",発注情報!L254))))</f>
        <v/>
      </c>
      <c r="C29" s="151" t="str">
        <f>IF(ISERROR(発注情報!M254)=TRUE,"",IF(OR(発注情報!M254="",発注情報!M254=0),"",発注情報!M254))</f>
        <v/>
      </c>
      <c r="D29" s="151" t="str">
        <f>IF(C29="","",C29*発注情報!$D$2)</f>
        <v/>
      </c>
      <c r="E29" s="240" t="str">
        <f>IF(ISERROR(発注情報!O160)=TRUE,"",IF(OR(発注情報!O160="",発注情報!O160=0),"",発注情報!O160))</f>
        <v/>
      </c>
      <c r="F29" s="240" t="str">
        <f>IF(ISERROR(発注情報!P160)=TRUE,"",IF(OR(発注情報!P160="",発注情報!P160=0),"",発注情報!P160))</f>
        <v/>
      </c>
      <c r="G29" s="240"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15">
      <c r="A30" s="161"/>
      <c r="B30" s="165"/>
      <c r="C30" s="162"/>
      <c r="D30" s="242"/>
      <c r="E30" s="241"/>
      <c r="F30" s="241"/>
      <c r="G30" s="241"/>
      <c r="H30" s="826"/>
      <c r="I30" s="798"/>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797"/>
      <c r="AI30" s="798"/>
    </row>
    <row r="31" spans="1:35" ht="18.75" customHeight="1" x14ac:dyDescent="0.15">
      <c r="A31" s="161"/>
      <c r="B31" s="165" t="s">
        <v>277</v>
      </c>
      <c r="C31" s="162"/>
      <c r="D31" s="242"/>
      <c r="E31" s="241" t="str">
        <f>IF(ISERROR(発注情報!O174)=TRUE,"",IF(OR(発注情報!O174="",発注情報!O174=0),"",発注情報!O174))</f>
        <v>2M</v>
      </c>
      <c r="F31" s="241" t="str">
        <f>IF(ISERROR(発注情報!P174)=TRUE,"",IF(OR(発注情報!P174="",発注情報!P174=0),"",発注情報!P174))</f>
        <v/>
      </c>
      <c r="G31" s="241"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15">
      <c r="A32" s="161"/>
      <c r="B32" s="168" t="s">
        <v>276</v>
      </c>
      <c r="C32" s="162"/>
      <c r="D32" s="242"/>
      <c r="E32" s="241" t="str">
        <f>IF(ISERROR(発注情報!O175)=TRUE,"",IF(OR(発注情報!O175="",発注情報!O175=0),"",発注情報!O175))</f>
        <v>AR</v>
      </c>
      <c r="F32" s="241" t="str">
        <f>IF(ISERROR(発注情報!P175)=TRUE,"",IF(OR(発注情報!P175="",発注情報!P175=0),"",発注情報!P175))</f>
        <v/>
      </c>
      <c r="G32" s="241" t="str">
        <f>IF(ISERROR(発注情報!Q175)=TRUE,"",IF(OR(発注情報!Q175="",発注情報!Q175=0),"",発注情報!Q175))</f>
        <v/>
      </c>
      <c r="H32" s="687" t="s">
        <v>439</v>
      </c>
      <c r="I32" s="688"/>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686" t="s">
        <v>440</v>
      </c>
      <c r="AI32" s="688"/>
    </row>
    <row r="33" spans="1:57" ht="18.75" customHeight="1" x14ac:dyDescent="0.15">
      <c r="B33" s="200" t="str">
        <f>IF(B36&lt;&gt;"",$AD$33,"")</f>
        <v/>
      </c>
      <c r="H33" s="239"/>
      <c r="I33" s="239"/>
      <c r="J33" s="243" t="str">
        <f>IF(OR(COUNTIF(J7:AG29,"A'")&gt;0,COUNTIF(J7:AG29,"B'")&gt;0,COUNTIF(J7:AG29,"A'B'")&gt;0,COUNTIF(J36:AG47,"A'")&gt;0,COUNTIF(J36:AG47,"B'")&gt;0,COUNTIF(J36:AG47,"A'B'")&gt;0),"A'＝横配管Aポート、B'＝横配管Bポート","")</f>
        <v/>
      </c>
      <c r="K33" s="239"/>
      <c r="L33" s="239"/>
      <c r="M33" s="239"/>
      <c r="N33" s="239"/>
      <c r="O33" s="239"/>
      <c r="P33" s="239"/>
      <c r="Q33" s="239"/>
      <c r="R33" s="239"/>
      <c r="S33" s="239"/>
      <c r="T33" s="239"/>
      <c r="U33" s="239"/>
      <c r="V33" s="239"/>
      <c r="W33" s="239"/>
      <c r="X33" s="239"/>
      <c r="Y33" s="239"/>
      <c r="Z33" s="239"/>
      <c r="AA33" s="239"/>
      <c r="AB33" s="239"/>
      <c r="AC33" s="100" t="s">
        <v>377</v>
      </c>
      <c r="AD33" s="100" t="s">
        <v>376</v>
      </c>
      <c r="AE33" s="188" t="s">
        <v>685</v>
      </c>
      <c r="AF33" s="189" t="s">
        <v>686</v>
      </c>
      <c r="AG33" s="239"/>
      <c r="AH33" s="825" t="str">
        <f>IF(B33="","",$AE$33)</f>
        <v/>
      </c>
      <c r="AI33" s="825"/>
    </row>
    <row r="34" spans="1:57" ht="24.75" customHeight="1" x14ac:dyDescent="0.15">
      <c r="B34" s="200" t="str">
        <f>IF(B36&lt;&gt;"",$AC$33,"")</f>
        <v/>
      </c>
      <c r="H34" s="239"/>
      <c r="I34" s="239"/>
      <c r="J34" s="243"/>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row>
    <row r="35" spans="1:57" s="13" customFormat="1" ht="15.75" customHeight="1" x14ac:dyDescent="0.15">
      <c r="A35" s="144"/>
      <c r="B35" s="144"/>
      <c r="C35" s="142" t="str">
        <f t="shared" ref="C35:H35" si="0">IF($B$33&lt;&gt;"",C5,"")</f>
        <v/>
      </c>
      <c r="D35" s="142" t="str">
        <f t="shared" si="0"/>
        <v/>
      </c>
      <c r="E35" s="144" t="str">
        <f t="shared" si="0"/>
        <v/>
      </c>
      <c r="F35" s="144" t="str">
        <f t="shared" si="0"/>
        <v/>
      </c>
      <c r="G35" s="144" t="str">
        <f t="shared" si="0"/>
        <v/>
      </c>
      <c r="H35" s="810" t="str">
        <f t="shared" si="0"/>
        <v/>
      </c>
      <c r="I35" s="810"/>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810" t="str">
        <f t="shared" si="1"/>
        <v/>
      </c>
      <c r="AI35" s="810"/>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4" t="str">
        <f>IF(B36&lt;&gt;"",25,"")</f>
        <v/>
      </c>
      <c r="B36" s="150" t="str">
        <f>IF(ISERROR(発注情報!L255)=TRUE,"",IF(OR(発注情報!L255="",発注情報!L255=0),"",IF(発注情報!K255=発注情報!$K$80,発注情報!L255&amp;" (SUP.)",IF(発注情報!K255=発注情報!$K$81,発注情報!L255&amp;" (EXH.)",発注情報!L255))))</f>
        <v/>
      </c>
      <c r="C36" s="146" t="str">
        <f>IF(ISERROR(発注情報!M255)=TRUE,"",IF(OR(発注情報!M255="",発注情報!M255=0),"",発注情報!M255))</f>
        <v/>
      </c>
      <c r="D36" s="146" t="str">
        <f>IF(C36="","",C36*発注情報!$D$2)</f>
        <v/>
      </c>
      <c r="E36" s="244" t="str">
        <f>IF(ISERROR(発注情報!O255)=TRUE,"",IF(OR(発注情報!O255="",発注情報!O255=0),"",発注情報!O255))</f>
        <v/>
      </c>
      <c r="F36" s="244" t="str">
        <f>IF(ISERROR(発注情報!P255)=TRUE,"",IF(OR(発注情報!P255="",発注情報!P255=0),"",発注情報!P255))</f>
        <v/>
      </c>
      <c r="G36" s="244"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9"/>
      <c r="AM36" s="239"/>
      <c r="AO36" s="239"/>
      <c r="AQ36" s="239"/>
      <c r="AS36" s="239"/>
      <c r="AU36" s="239"/>
      <c r="AW36" s="239"/>
      <c r="AY36" s="239"/>
      <c r="BA36" s="239"/>
      <c r="BC36" s="239"/>
      <c r="BE36" s="239"/>
    </row>
    <row r="37" spans="1:57" ht="18.75" customHeight="1" x14ac:dyDescent="0.15">
      <c r="A37" s="144" t="str">
        <f>IF(B37&lt;&gt;"",A36+1,"")</f>
        <v/>
      </c>
      <c r="B37" s="150" t="str">
        <f>IF(ISERROR(発注情報!L256)=TRUE,"",IF(OR(発注情報!L256="",発注情報!L256=0),"",IF(発注情報!K256=発注情報!$K$80,発注情報!L256&amp;" (SUP.)",IF(発注情報!K256=発注情報!$K$81,発注情報!L256&amp;" (EXH.)",発注情報!L256))))</f>
        <v/>
      </c>
      <c r="C37" s="146" t="str">
        <f>IF(ISERROR(発注情報!M256)=TRUE,"",IF(OR(発注情報!M256="",発注情報!M256=0),"",発注情報!M256))</f>
        <v/>
      </c>
      <c r="D37" s="146" t="str">
        <f>IF(C37="","",C37*発注情報!$D$2)</f>
        <v/>
      </c>
      <c r="E37" s="244" t="str">
        <f>IF(ISERROR(発注情報!O256)=TRUE,"",IF(OR(発注情報!O256="",発注情報!O256=0),"",発注情報!O256))</f>
        <v/>
      </c>
      <c r="F37" s="244" t="str">
        <f>IF(ISERROR(発注情報!P256)=TRUE,"",IF(OR(発注情報!P256="",発注情報!P256=0),"",発注情報!P256))</f>
        <v/>
      </c>
      <c r="G37" s="244"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15">
      <c r="A38" s="144" t="str">
        <f t="shared" ref="A38:A47" si="2">IF(B38&lt;&gt;"",A37+1,"")</f>
        <v/>
      </c>
      <c r="B38" s="150" t="str">
        <f>IF(ISERROR(発注情報!L257)=TRUE,"",IF(OR(発注情報!L257="",発注情報!L257=0),"",IF(発注情報!K257=発注情報!$K$80,発注情報!L257&amp;" (SUP.)",IF(発注情報!K257=発注情報!$K$81,発注情報!L257&amp;" (EXH.)",発注情報!L257))))</f>
        <v/>
      </c>
      <c r="C38" s="146" t="str">
        <f>IF(ISERROR(発注情報!M257)=TRUE,"",IF(OR(発注情報!M257="",発注情報!M257=0),"",発注情報!M257))</f>
        <v/>
      </c>
      <c r="D38" s="146" t="str">
        <f>IF(C38="","",C38*発注情報!$D$2)</f>
        <v/>
      </c>
      <c r="E38" s="244" t="str">
        <f>IF(ISERROR(発注情報!O257)=TRUE,"",IF(OR(発注情報!O257="",発注情報!O257=0),"",発注情報!O257))</f>
        <v/>
      </c>
      <c r="F38" s="244" t="str">
        <f>IF(ISERROR(発注情報!P257)=TRUE,"",IF(OR(発注情報!P257="",発注情報!P257=0),"",発注情報!P257))</f>
        <v/>
      </c>
      <c r="G38" s="244"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15">
      <c r="A39" s="144" t="str">
        <f t="shared" si="2"/>
        <v/>
      </c>
      <c r="B39" s="150" t="str">
        <f>IF(ISERROR(発注情報!L258)=TRUE,"",IF(OR(発注情報!L258="",発注情報!L258=0),"",IF(発注情報!K258=発注情報!$K$80,発注情報!L258&amp;" (SUP.)",IF(発注情報!K258=発注情報!$K$81,発注情報!L258&amp;" (EXH.)",発注情報!L258))))</f>
        <v/>
      </c>
      <c r="C39" s="146" t="str">
        <f>IF(ISERROR(発注情報!M258)=TRUE,"",IF(OR(発注情報!M258="",発注情報!M258=0),"",発注情報!M258))</f>
        <v/>
      </c>
      <c r="D39" s="146" t="str">
        <f>IF(C39="","",C39*発注情報!$D$2)</f>
        <v/>
      </c>
      <c r="E39" s="244" t="str">
        <f>IF(ISERROR(発注情報!O258)=TRUE,"",IF(OR(発注情報!O258="",発注情報!O258=0),"",発注情報!O258))</f>
        <v/>
      </c>
      <c r="F39" s="244" t="str">
        <f>IF(ISERROR(発注情報!P258)=TRUE,"",IF(OR(発注情報!P258="",発注情報!P258=0),"",発注情報!P258))</f>
        <v/>
      </c>
      <c r="G39" s="244"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15">
      <c r="A40" s="144" t="str">
        <f t="shared" si="2"/>
        <v/>
      </c>
      <c r="B40" s="150" t="str">
        <f>IF(ISERROR(発注情報!L259)=TRUE,"",IF(OR(発注情報!L259="",発注情報!L259=0),"",IF(発注情報!K259=発注情報!$K$80,発注情報!L259&amp;" (SUP.)",IF(発注情報!K259=発注情報!$K$81,発注情報!L259&amp;" (EXH.)",発注情報!L259))))</f>
        <v/>
      </c>
      <c r="C40" s="146" t="str">
        <f>IF(ISERROR(発注情報!M259)=TRUE,"",IF(OR(発注情報!M259="",発注情報!M259=0),"",発注情報!M259))</f>
        <v/>
      </c>
      <c r="D40" s="146" t="str">
        <f>IF(C40="","",C40*発注情報!$D$2)</f>
        <v/>
      </c>
      <c r="E40" s="244" t="str">
        <f>IF(ISERROR(発注情報!O259)=TRUE,"",IF(OR(発注情報!O259="",発注情報!O259=0),"",発注情報!O259))</f>
        <v/>
      </c>
      <c r="F40" s="244" t="str">
        <f>IF(ISERROR(発注情報!P259)=TRUE,"",IF(OR(発注情報!P259="",発注情報!P259=0),"",発注情報!P259))</f>
        <v/>
      </c>
      <c r="G40" s="244"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15">
      <c r="A41" s="144" t="str">
        <f t="shared" si="2"/>
        <v/>
      </c>
      <c r="B41" s="150" t="str">
        <f>IF(ISERROR(発注情報!L260)=TRUE,"",IF(OR(発注情報!L260="",発注情報!L260=0),"",IF(発注情報!K260=発注情報!$K$80,発注情報!L260&amp;" (SUP.)",IF(発注情報!K260=発注情報!$K$81,発注情報!L260&amp;" (EXH.)",発注情報!L260))))</f>
        <v/>
      </c>
      <c r="C41" s="146" t="str">
        <f>IF(ISERROR(発注情報!M260)=TRUE,"",IF(OR(発注情報!M260="",発注情報!M260=0),"",発注情報!M260))</f>
        <v/>
      </c>
      <c r="D41" s="146" t="str">
        <f>IF(C41="","",C41*発注情報!$D$2)</f>
        <v/>
      </c>
      <c r="E41" s="244" t="str">
        <f>IF(ISERROR(発注情報!O260)=TRUE,"",IF(OR(発注情報!O260="",発注情報!O260=0),"",発注情報!O260))</f>
        <v/>
      </c>
      <c r="F41" s="244" t="str">
        <f>IF(ISERROR(発注情報!P260)=TRUE,"",IF(OR(発注情報!P260="",発注情報!P260=0),"",発注情報!P260))</f>
        <v/>
      </c>
      <c r="G41" s="244"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15">
      <c r="A42" s="144" t="str">
        <f t="shared" si="2"/>
        <v/>
      </c>
      <c r="B42" s="150" t="str">
        <f>IF(ISERROR(発注情報!L261)=TRUE,"",IF(OR(発注情報!L261="",発注情報!L261=0),"",IF(発注情報!K261=発注情報!$K$80,発注情報!L261&amp;" (SUP.)",IF(発注情報!K261=発注情報!$K$81,発注情報!L261&amp;" (EXH.)",発注情報!L261))))</f>
        <v/>
      </c>
      <c r="C42" s="146" t="str">
        <f>IF(ISERROR(発注情報!M261)=TRUE,"",IF(OR(発注情報!M261="",発注情報!M261=0),"",発注情報!M261))</f>
        <v/>
      </c>
      <c r="D42" s="146" t="str">
        <f>IF(C42="","",C42*発注情報!$D$2)</f>
        <v/>
      </c>
      <c r="E42" s="244" t="str">
        <f>IF(ISERROR(発注情報!O261)=TRUE,"",IF(OR(発注情報!O261="",発注情報!O261=0),"",発注情報!O261))</f>
        <v/>
      </c>
      <c r="F42" s="244" t="str">
        <f>IF(ISERROR(発注情報!P261)=TRUE,"",IF(OR(発注情報!P261="",発注情報!P261=0),"",発注情報!P261))</f>
        <v/>
      </c>
      <c r="G42" s="244"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15">
      <c r="A43" s="144" t="str">
        <f t="shared" si="2"/>
        <v/>
      </c>
      <c r="B43" s="150" t="str">
        <f>IF(ISERROR(発注情報!L262)=TRUE,"",IF(OR(発注情報!L262="",発注情報!L262=0),"",IF(発注情報!K262=発注情報!$K$80,発注情報!L262&amp;" (SUP.)",IF(発注情報!K262=発注情報!$K$81,発注情報!L262&amp;" (EXH.)",発注情報!L262))))</f>
        <v/>
      </c>
      <c r="C43" s="146" t="str">
        <f>IF(ISERROR(発注情報!M262)=TRUE,"",IF(OR(発注情報!M262="",発注情報!M262=0),"",発注情報!M262))</f>
        <v/>
      </c>
      <c r="D43" s="146" t="str">
        <f>IF(C43="","",C43*発注情報!$D$2)</f>
        <v/>
      </c>
      <c r="E43" s="244" t="str">
        <f>IF(ISERROR(発注情報!O262)=TRUE,"",IF(OR(発注情報!O262="",発注情報!O262=0),"",発注情報!O262))</f>
        <v/>
      </c>
      <c r="F43" s="244" t="str">
        <f>IF(ISERROR(発注情報!P262)=TRUE,"",IF(OR(発注情報!P262="",発注情報!P262=0),"",発注情報!P262))</f>
        <v/>
      </c>
      <c r="G43" s="244"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15">
      <c r="A44" s="144" t="str">
        <f t="shared" si="2"/>
        <v/>
      </c>
      <c r="B44" s="150" t="str">
        <f>IF(ISERROR(発注情報!L263)=TRUE,"",IF(OR(発注情報!L263="",発注情報!L263=0),"",IF(発注情報!K263=発注情報!$K$80,発注情報!L263&amp;" (SUP.)",IF(発注情報!K263=発注情報!$K$81,発注情報!L263&amp;" (EXH.)",発注情報!L263))))</f>
        <v/>
      </c>
      <c r="C44" s="146" t="str">
        <f>IF(ISERROR(発注情報!M263)=TRUE,"",IF(OR(発注情報!M263="",発注情報!M263=0),"",発注情報!M263))</f>
        <v/>
      </c>
      <c r="D44" s="146" t="str">
        <f>IF(C44="","",C44*発注情報!$D$2)</f>
        <v/>
      </c>
      <c r="E44" s="244" t="str">
        <f>IF(ISERROR(発注情報!O263)=TRUE,"",IF(OR(発注情報!O263="",発注情報!O263=0),"",発注情報!O263))</f>
        <v/>
      </c>
      <c r="F44" s="244" t="str">
        <f>IF(ISERROR(発注情報!P263)=TRUE,"",IF(OR(発注情報!P263="",発注情報!P263=0),"",発注情報!P263))</f>
        <v/>
      </c>
      <c r="G44" s="244"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15">
      <c r="A45" s="144" t="str">
        <f t="shared" si="2"/>
        <v/>
      </c>
      <c r="B45" s="150" t="str">
        <f>IF(ISERROR(発注情報!L264)=TRUE,"",IF(OR(発注情報!L264="",発注情報!L264=0),"",IF(発注情報!K264=発注情報!$K$80,発注情報!L264&amp;" (SUP.)",IF(発注情報!K264=発注情報!$K$81,発注情報!L264&amp;" (EXH.)",発注情報!L264))))</f>
        <v/>
      </c>
      <c r="C45" s="146" t="str">
        <f>IF(ISERROR(発注情報!M264)=TRUE,"",IF(OR(発注情報!M264="",発注情報!M264=0),"",発注情報!M264))</f>
        <v/>
      </c>
      <c r="D45" s="146" t="str">
        <f>IF(C45="","",C45*発注情報!$D$2)</f>
        <v/>
      </c>
      <c r="E45" s="244" t="str">
        <f>IF(ISERROR(発注情報!O264)=TRUE,"",IF(OR(発注情報!O264="",発注情報!O264=0),"",発注情報!O264))</f>
        <v/>
      </c>
      <c r="F45" s="244" t="str">
        <f>IF(ISERROR(発注情報!P264)=TRUE,"",IF(OR(発注情報!P264="",発注情報!P264=0),"",発注情報!P264))</f>
        <v/>
      </c>
      <c r="G45" s="244"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15">
      <c r="A46" s="144" t="str">
        <f t="shared" si="2"/>
        <v/>
      </c>
      <c r="B46" s="150" t="str">
        <f>IF(ISERROR(発注情報!L265)=TRUE,"",IF(OR(発注情報!L265="",発注情報!L265=0),"",IF(発注情報!K265=発注情報!$K$80,発注情報!L265&amp;" (SUP.)",IF(発注情報!K265=発注情報!$K$81,発注情報!L265&amp;" (EXH.)",発注情報!L265))))</f>
        <v/>
      </c>
      <c r="C46" s="146" t="str">
        <f>IF(ISERROR(発注情報!M265)=TRUE,"",IF(OR(発注情報!M265="",発注情報!M265=0),"",発注情報!M265))</f>
        <v/>
      </c>
      <c r="D46" s="146" t="str">
        <f>IF(C46="","",C46*発注情報!$D$2)</f>
        <v/>
      </c>
      <c r="E46" s="244" t="str">
        <f>IF(ISERROR(発注情報!O265)=TRUE,"",IF(OR(発注情報!O265="",発注情報!O265=0),"",発注情報!O265))</f>
        <v/>
      </c>
      <c r="F46" s="244" t="str">
        <f>IF(ISERROR(発注情報!P265)=TRUE,"",IF(OR(発注情報!P265="",発注情報!P265=0),"",発注情報!P265))</f>
        <v/>
      </c>
      <c r="G46" s="244"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15">
      <c r="A47" s="144" t="str">
        <f t="shared" si="2"/>
        <v/>
      </c>
      <c r="B47" s="150" t="str">
        <f>IF(ISERROR(発注情報!L266)=TRUE,"",IF(OR(発注情報!L266="",発注情報!L266=0),"",IF(発注情報!K266=発注情報!$K$80,発注情報!L266&amp;" (SUP.)",IF(発注情報!K266=発注情報!$K$81,発注情報!L266&amp;" (EXH.)",発注情報!L266))))</f>
        <v/>
      </c>
      <c r="C47" s="146" t="str">
        <f>IF(ISERROR(発注情報!M266)=TRUE,"",IF(OR(発注情報!M266="",発注情報!M266=0),"",発注情報!M266))</f>
        <v/>
      </c>
      <c r="D47" s="146" t="str">
        <f>IF(C47="","",C47*発注情報!$D$2)</f>
        <v/>
      </c>
      <c r="E47" s="244" t="str">
        <f>IF(ISERROR(発注情報!O266)=TRUE,"",IF(OR(発注情報!O266="",発注情報!O266=0),"",発注情報!O266))</f>
        <v/>
      </c>
      <c r="F47" s="244" t="str">
        <f>IF(ISERROR(発注情報!P266)=TRUE,"",IF(OR(発注情報!P266="",発注情報!P266=0),"",発注情報!P266))</f>
        <v/>
      </c>
      <c r="G47" s="244"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15">
      <c r="B48" s="190"/>
      <c r="D48" s="89"/>
      <c r="H48" s="191"/>
      <c r="I48" s="192"/>
      <c r="J48" s="30" t="str">
        <f>IF(OR(COUNTIF(J36:AG47,"A'")&gt;0,COUNTIF(J36:AG47,"B'")&gt;0,COUNTIF(J36:AG47,"A'B'")&gt;0),"A'＝横配管Aポート、B'＝横配管Bポート","")</f>
        <v/>
      </c>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1"/>
      <c r="AI48" s="192"/>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row>
    <row r="56" spans="2:35" ht="15.75" customHeight="1" x14ac:dyDescent="0.15">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row>
    <row r="57" spans="2:35" ht="15.75" customHeight="1" x14ac:dyDescent="0.15">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row>
    <row r="58" spans="2:35" ht="15.75" customHeight="1" x14ac:dyDescent="0.15">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row>
    <row r="59" spans="2:35" ht="15.75" customHeight="1" x14ac:dyDescent="0.15">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row>
    <row r="60" spans="2:35" ht="15.75" customHeight="1" x14ac:dyDescent="0.15">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row>
    <row r="61" spans="2:35" ht="15.75" customHeight="1" x14ac:dyDescent="0.15">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row>
    <row r="62" spans="2:35" ht="15.75" customHeight="1" x14ac:dyDescent="0.15">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row>
    <row r="63" spans="2:35" ht="17.25" customHeight="1" x14ac:dyDescent="0.15">
      <c r="AH63" s="796" t="str">
        <f>IF(B33="","",$AF$33)</f>
        <v/>
      </c>
      <c r="AI63" s="796"/>
    </row>
  </sheetData>
  <sheetProtection algorithmName="SHA-512" hashValue="isDAdBofkFf7D1qkkruBtZiPz4lvVS8mBVhY0MFb5H+YSTjmL+Ua+L+UPFFgsdenuurwGpVaajzxie5rJl6RAQ==" saltValue="K5hSct47YFhcGqVapbM8yQ==" spinCount="100000"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8449B-834D-49E4-B51E-2F26A784A541}">
  <dimension ref="A1:H138"/>
  <sheetViews>
    <sheetView showGridLines="0" workbookViewId="0">
      <selection activeCell="H1" sqref="H1"/>
    </sheetView>
  </sheetViews>
  <sheetFormatPr defaultRowHeight="13.5" x14ac:dyDescent="0.15"/>
  <cols>
    <col min="1" max="1" width="4.75" style="387" customWidth="1"/>
    <col min="2" max="2" width="60" style="373" customWidth="1"/>
    <col min="3" max="3" width="12.25" style="373" customWidth="1"/>
    <col min="4" max="4" width="13.625" style="373" customWidth="1"/>
    <col min="5" max="5" width="4.875" style="424" customWidth="1"/>
    <col min="6" max="6" width="9" style="100"/>
    <col min="7" max="7" width="10.375" style="435" customWidth="1"/>
    <col min="8" max="256" width="9" style="373"/>
    <col min="257" max="257" width="4.75" style="373" customWidth="1"/>
    <col min="258" max="258" width="60" style="373" customWidth="1"/>
    <col min="259" max="259" width="12.25" style="373" customWidth="1"/>
    <col min="260" max="260" width="13.625" style="373" customWidth="1"/>
    <col min="261" max="261" width="4.875" style="373" customWidth="1"/>
    <col min="262" max="262" width="9" style="373"/>
    <col min="263" max="263" width="10.375" style="373" customWidth="1"/>
    <col min="264" max="512" width="9" style="373"/>
    <col min="513" max="513" width="4.75" style="373" customWidth="1"/>
    <col min="514" max="514" width="60" style="373" customWidth="1"/>
    <col min="515" max="515" width="12.25" style="373" customWidth="1"/>
    <col min="516" max="516" width="13.625" style="373" customWidth="1"/>
    <col min="517" max="517" width="4.875" style="373" customWidth="1"/>
    <col min="518" max="518" width="9" style="373"/>
    <col min="519" max="519" width="10.375" style="373" customWidth="1"/>
    <col min="520" max="768" width="9" style="373"/>
    <col min="769" max="769" width="4.75" style="373" customWidth="1"/>
    <col min="770" max="770" width="60" style="373" customWidth="1"/>
    <col min="771" max="771" width="12.25" style="373" customWidth="1"/>
    <col min="772" max="772" width="13.625" style="373" customWidth="1"/>
    <col min="773" max="773" width="4.875" style="373" customWidth="1"/>
    <col min="774" max="774" width="9" style="373"/>
    <col min="775" max="775" width="10.375" style="373" customWidth="1"/>
    <col min="776" max="1024" width="9" style="373"/>
    <col min="1025" max="1025" width="4.75" style="373" customWidth="1"/>
    <col min="1026" max="1026" width="60" style="373" customWidth="1"/>
    <col min="1027" max="1027" width="12.25" style="373" customWidth="1"/>
    <col min="1028" max="1028" width="13.625" style="373" customWidth="1"/>
    <col min="1029" max="1029" width="4.875" style="373" customWidth="1"/>
    <col min="1030" max="1030" width="9" style="373"/>
    <col min="1031" max="1031" width="10.375" style="373" customWidth="1"/>
    <col min="1032" max="1280" width="9" style="373"/>
    <col min="1281" max="1281" width="4.75" style="373" customWidth="1"/>
    <col min="1282" max="1282" width="60" style="373" customWidth="1"/>
    <col min="1283" max="1283" width="12.25" style="373" customWidth="1"/>
    <col min="1284" max="1284" width="13.625" style="373" customWidth="1"/>
    <col min="1285" max="1285" width="4.875" style="373" customWidth="1"/>
    <col min="1286" max="1286" width="9" style="373"/>
    <col min="1287" max="1287" width="10.375" style="373" customWidth="1"/>
    <col min="1288" max="1536" width="9" style="373"/>
    <col min="1537" max="1537" width="4.75" style="373" customWidth="1"/>
    <col min="1538" max="1538" width="60" style="373" customWidth="1"/>
    <col min="1539" max="1539" width="12.25" style="373" customWidth="1"/>
    <col min="1540" max="1540" width="13.625" style="373" customWidth="1"/>
    <col min="1541" max="1541" width="4.875" style="373" customWidth="1"/>
    <col min="1542" max="1542" width="9" style="373"/>
    <col min="1543" max="1543" width="10.375" style="373" customWidth="1"/>
    <col min="1544" max="1792" width="9" style="373"/>
    <col min="1793" max="1793" width="4.75" style="373" customWidth="1"/>
    <col min="1794" max="1794" width="60" style="373" customWidth="1"/>
    <col min="1795" max="1795" width="12.25" style="373" customWidth="1"/>
    <col min="1796" max="1796" width="13.625" style="373" customWidth="1"/>
    <col min="1797" max="1797" width="4.875" style="373" customWidth="1"/>
    <col min="1798" max="1798" width="9" style="373"/>
    <col min="1799" max="1799" width="10.375" style="373" customWidth="1"/>
    <col min="1800" max="2048" width="9" style="373"/>
    <col min="2049" max="2049" width="4.75" style="373" customWidth="1"/>
    <col min="2050" max="2050" width="60" style="373" customWidth="1"/>
    <col min="2051" max="2051" width="12.25" style="373" customWidth="1"/>
    <col min="2052" max="2052" width="13.625" style="373" customWidth="1"/>
    <col min="2053" max="2053" width="4.875" style="373" customWidth="1"/>
    <col min="2054" max="2054" width="9" style="373"/>
    <col min="2055" max="2055" width="10.375" style="373" customWidth="1"/>
    <col min="2056" max="2304" width="9" style="373"/>
    <col min="2305" max="2305" width="4.75" style="373" customWidth="1"/>
    <col min="2306" max="2306" width="60" style="373" customWidth="1"/>
    <col min="2307" max="2307" width="12.25" style="373" customWidth="1"/>
    <col min="2308" max="2308" width="13.625" style="373" customWidth="1"/>
    <col min="2309" max="2309" width="4.875" style="373" customWidth="1"/>
    <col min="2310" max="2310" width="9" style="373"/>
    <col min="2311" max="2311" width="10.375" style="373" customWidth="1"/>
    <col min="2312" max="2560" width="9" style="373"/>
    <col min="2561" max="2561" width="4.75" style="373" customWidth="1"/>
    <col min="2562" max="2562" width="60" style="373" customWidth="1"/>
    <col min="2563" max="2563" width="12.25" style="373" customWidth="1"/>
    <col min="2564" max="2564" width="13.625" style="373" customWidth="1"/>
    <col min="2565" max="2565" width="4.875" style="373" customWidth="1"/>
    <col min="2566" max="2566" width="9" style="373"/>
    <col min="2567" max="2567" width="10.375" style="373" customWidth="1"/>
    <col min="2568" max="2816" width="9" style="373"/>
    <col min="2817" max="2817" width="4.75" style="373" customWidth="1"/>
    <col min="2818" max="2818" width="60" style="373" customWidth="1"/>
    <col min="2819" max="2819" width="12.25" style="373" customWidth="1"/>
    <col min="2820" max="2820" width="13.625" style="373" customWidth="1"/>
    <col min="2821" max="2821" width="4.875" style="373" customWidth="1"/>
    <col min="2822" max="2822" width="9" style="373"/>
    <col min="2823" max="2823" width="10.375" style="373" customWidth="1"/>
    <col min="2824" max="3072" width="9" style="373"/>
    <col min="3073" max="3073" width="4.75" style="373" customWidth="1"/>
    <col min="3074" max="3074" width="60" style="373" customWidth="1"/>
    <col min="3075" max="3075" width="12.25" style="373" customWidth="1"/>
    <col min="3076" max="3076" width="13.625" style="373" customWidth="1"/>
    <col min="3077" max="3077" width="4.875" style="373" customWidth="1"/>
    <col min="3078" max="3078" width="9" style="373"/>
    <col min="3079" max="3079" width="10.375" style="373" customWidth="1"/>
    <col min="3080" max="3328" width="9" style="373"/>
    <col min="3329" max="3329" width="4.75" style="373" customWidth="1"/>
    <col min="3330" max="3330" width="60" style="373" customWidth="1"/>
    <col min="3331" max="3331" width="12.25" style="373" customWidth="1"/>
    <col min="3332" max="3332" width="13.625" style="373" customWidth="1"/>
    <col min="3333" max="3333" width="4.875" style="373" customWidth="1"/>
    <col min="3334" max="3334" width="9" style="373"/>
    <col min="3335" max="3335" width="10.375" style="373" customWidth="1"/>
    <col min="3336" max="3584" width="9" style="373"/>
    <col min="3585" max="3585" width="4.75" style="373" customWidth="1"/>
    <col min="3586" max="3586" width="60" style="373" customWidth="1"/>
    <col min="3587" max="3587" width="12.25" style="373" customWidth="1"/>
    <col min="3588" max="3588" width="13.625" style="373" customWidth="1"/>
    <col min="3589" max="3589" width="4.875" style="373" customWidth="1"/>
    <col min="3590" max="3590" width="9" style="373"/>
    <col min="3591" max="3591" width="10.375" style="373" customWidth="1"/>
    <col min="3592" max="3840" width="9" style="373"/>
    <col min="3841" max="3841" width="4.75" style="373" customWidth="1"/>
    <col min="3842" max="3842" width="60" style="373" customWidth="1"/>
    <col min="3843" max="3843" width="12.25" style="373" customWidth="1"/>
    <col min="3844" max="3844" width="13.625" style="373" customWidth="1"/>
    <col min="3845" max="3845" width="4.875" style="373" customWidth="1"/>
    <col min="3846" max="3846" width="9" style="373"/>
    <col min="3847" max="3847" width="10.375" style="373" customWidth="1"/>
    <col min="3848" max="4096" width="9" style="373"/>
    <col min="4097" max="4097" width="4.75" style="373" customWidth="1"/>
    <col min="4098" max="4098" width="60" style="373" customWidth="1"/>
    <col min="4099" max="4099" width="12.25" style="373" customWidth="1"/>
    <col min="4100" max="4100" width="13.625" style="373" customWidth="1"/>
    <col min="4101" max="4101" width="4.875" style="373" customWidth="1"/>
    <col min="4102" max="4102" width="9" style="373"/>
    <col min="4103" max="4103" width="10.375" style="373" customWidth="1"/>
    <col min="4104" max="4352" width="9" style="373"/>
    <col min="4353" max="4353" width="4.75" style="373" customWidth="1"/>
    <col min="4354" max="4354" width="60" style="373" customWidth="1"/>
    <col min="4355" max="4355" width="12.25" style="373" customWidth="1"/>
    <col min="4356" max="4356" width="13.625" style="373" customWidth="1"/>
    <col min="4357" max="4357" width="4.875" style="373" customWidth="1"/>
    <col min="4358" max="4358" width="9" style="373"/>
    <col min="4359" max="4359" width="10.375" style="373" customWidth="1"/>
    <col min="4360" max="4608" width="9" style="373"/>
    <col min="4609" max="4609" width="4.75" style="373" customWidth="1"/>
    <col min="4610" max="4610" width="60" style="373" customWidth="1"/>
    <col min="4611" max="4611" width="12.25" style="373" customWidth="1"/>
    <col min="4612" max="4612" width="13.625" style="373" customWidth="1"/>
    <col min="4613" max="4613" width="4.875" style="373" customWidth="1"/>
    <col min="4614" max="4614" width="9" style="373"/>
    <col min="4615" max="4615" width="10.375" style="373" customWidth="1"/>
    <col min="4616" max="4864" width="9" style="373"/>
    <col min="4865" max="4865" width="4.75" style="373" customWidth="1"/>
    <col min="4866" max="4866" width="60" style="373" customWidth="1"/>
    <col min="4867" max="4867" width="12.25" style="373" customWidth="1"/>
    <col min="4868" max="4868" width="13.625" style="373" customWidth="1"/>
    <col min="4869" max="4869" width="4.875" style="373" customWidth="1"/>
    <col min="4870" max="4870" width="9" style="373"/>
    <col min="4871" max="4871" width="10.375" style="373" customWidth="1"/>
    <col min="4872" max="5120" width="9" style="373"/>
    <col min="5121" max="5121" width="4.75" style="373" customWidth="1"/>
    <col min="5122" max="5122" width="60" style="373" customWidth="1"/>
    <col min="5123" max="5123" width="12.25" style="373" customWidth="1"/>
    <col min="5124" max="5124" width="13.625" style="373" customWidth="1"/>
    <col min="5125" max="5125" width="4.875" style="373" customWidth="1"/>
    <col min="5126" max="5126" width="9" style="373"/>
    <col min="5127" max="5127" width="10.375" style="373" customWidth="1"/>
    <col min="5128" max="5376" width="9" style="373"/>
    <col min="5377" max="5377" width="4.75" style="373" customWidth="1"/>
    <col min="5378" max="5378" width="60" style="373" customWidth="1"/>
    <col min="5379" max="5379" width="12.25" style="373" customWidth="1"/>
    <col min="5380" max="5380" width="13.625" style="373" customWidth="1"/>
    <col min="5381" max="5381" width="4.875" style="373" customWidth="1"/>
    <col min="5382" max="5382" width="9" style="373"/>
    <col min="5383" max="5383" width="10.375" style="373" customWidth="1"/>
    <col min="5384" max="5632" width="9" style="373"/>
    <col min="5633" max="5633" width="4.75" style="373" customWidth="1"/>
    <col min="5634" max="5634" width="60" style="373" customWidth="1"/>
    <col min="5635" max="5635" width="12.25" style="373" customWidth="1"/>
    <col min="5636" max="5636" width="13.625" style="373" customWidth="1"/>
    <col min="5637" max="5637" width="4.875" style="373" customWidth="1"/>
    <col min="5638" max="5638" width="9" style="373"/>
    <col min="5639" max="5639" width="10.375" style="373" customWidth="1"/>
    <col min="5640" max="5888" width="9" style="373"/>
    <col min="5889" max="5889" width="4.75" style="373" customWidth="1"/>
    <col min="5890" max="5890" width="60" style="373" customWidth="1"/>
    <col min="5891" max="5891" width="12.25" style="373" customWidth="1"/>
    <col min="5892" max="5892" width="13.625" style="373" customWidth="1"/>
    <col min="5893" max="5893" width="4.875" style="373" customWidth="1"/>
    <col min="5894" max="5894" width="9" style="373"/>
    <col min="5895" max="5895" width="10.375" style="373" customWidth="1"/>
    <col min="5896" max="6144" width="9" style="373"/>
    <col min="6145" max="6145" width="4.75" style="373" customWidth="1"/>
    <col min="6146" max="6146" width="60" style="373" customWidth="1"/>
    <col min="6147" max="6147" width="12.25" style="373" customWidth="1"/>
    <col min="6148" max="6148" width="13.625" style="373" customWidth="1"/>
    <col min="6149" max="6149" width="4.875" style="373" customWidth="1"/>
    <col min="6150" max="6150" width="9" style="373"/>
    <col min="6151" max="6151" width="10.375" style="373" customWidth="1"/>
    <col min="6152" max="6400" width="9" style="373"/>
    <col min="6401" max="6401" width="4.75" style="373" customWidth="1"/>
    <col min="6402" max="6402" width="60" style="373" customWidth="1"/>
    <col min="6403" max="6403" width="12.25" style="373" customWidth="1"/>
    <col min="6404" max="6404" width="13.625" style="373" customWidth="1"/>
    <col min="6405" max="6405" width="4.875" style="373" customWidth="1"/>
    <col min="6406" max="6406" width="9" style="373"/>
    <col min="6407" max="6407" width="10.375" style="373" customWidth="1"/>
    <col min="6408" max="6656" width="9" style="373"/>
    <col min="6657" max="6657" width="4.75" style="373" customWidth="1"/>
    <col min="6658" max="6658" width="60" style="373" customWidth="1"/>
    <col min="6659" max="6659" width="12.25" style="373" customWidth="1"/>
    <col min="6660" max="6660" width="13.625" style="373" customWidth="1"/>
    <col min="6661" max="6661" width="4.875" style="373" customWidth="1"/>
    <col min="6662" max="6662" width="9" style="373"/>
    <col min="6663" max="6663" width="10.375" style="373" customWidth="1"/>
    <col min="6664" max="6912" width="9" style="373"/>
    <col min="6913" max="6913" width="4.75" style="373" customWidth="1"/>
    <col min="6914" max="6914" width="60" style="373" customWidth="1"/>
    <col min="6915" max="6915" width="12.25" style="373" customWidth="1"/>
    <col min="6916" max="6916" width="13.625" style="373" customWidth="1"/>
    <col min="6917" max="6917" width="4.875" style="373" customWidth="1"/>
    <col min="6918" max="6918" width="9" style="373"/>
    <col min="6919" max="6919" width="10.375" style="373" customWidth="1"/>
    <col min="6920" max="7168" width="9" style="373"/>
    <col min="7169" max="7169" width="4.75" style="373" customWidth="1"/>
    <col min="7170" max="7170" width="60" style="373" customWidth="1"/>
    <col min="7171" max="7171" width="12.25" style="373" customWidth="1"/>
    <col min="7172" max="7172" width="13.625" style="373" customWidth="1"/>
    <col min="7173" max="7173" width="4.875" style="373" customWidth="1"/>
    <col min="7174" max="7174" width="9" style="373"/>
    <col min="7175" max="7175" width="10.375" style="373" customWidth="1"/>
    <col min="7176" max="7424" width="9" style="373"/>
    <col min="7425" max="7425" width="4.75" style="373" customWidth="1"/>
    <col min="7426" max="7426" width="60" style="373" customWidth="1"/>
    <col min="7427" max="7427" width="12.25" style="373" customWidth="1"/>
    <col min="7428" max="7428" width="13.625" style="373" customWidth="1"/>
    <col min="7429" max="7429" width="4.875" style="373" customWidth="1"/>
    <col min="7430" max="7430" width="9" style="373"/>
    <col min="7431" max="7431" width="10.375" style="373" customWidth="1"/>
    <col min="7432" max="7680" width="9" style="373"/>
    <col min="7681" max="7681" width="4.75" style="373" customWidth="1"/>
    <col min="7682" max="7682" width="60" style="373" customWidth="1"/>
    <col min="7683" max="7683" width="12.25" style="373" customWidth="1"/>
    <col min="7684" max="7684" width="13.625" style="373" customWidth="1"/>
    <col min="7685" max="7685" width="4.875" style="373" customWidth="1"/>
    <col min="7686" max="7686" width="9" style="373"/>
    <col min="7687" max="7687" width="10.375" style="373" customWidth="1"/>
    <col min="7688" max="7936" width="9" style="373"/>
    <col min="7937" max="7937" width="4.75" style="373" customWidth="1"/>
    <col min="7938" max="7938" width="60" style="373" customWidth="1"/>
    <col min="7939" max="7939" width="12.25" style="373" customWidth="1"/>
    <col min="7940" max="7940" width="13.625" style="373" customWidth="1"/>
    <col min="7941" max="7941" width="4.875" style="373" customWidth="1"/>
    <col min="7942" max="7942" width="9" style="373"/>
    <col min="7943" max="7943" width="10.375" style="373" customWidth="1"/>
    <col min="7944" max="8192" width="9" style="373"/>
    <col min="8193" max="8193" width="4.75" style="373" customWidth="1"/>
    <col min="8194" max="8194" width="60" style="373" customWidth="1"/>
    <col min="8195" max="8195" width="12.25" style="373" customWidth="1"/>
    <col min="8196" max="8196" width="13.625" style="373" customWidth="1"/>
    <col min="8197" max="8197" width="4.875" style="373" customWidth="1"/>
    <col min="8198" max="8198" width="9" style="373"/>
    <col min="8199" max="8199" width="10.375" style="373" customWidth="1"/>
    <col min="8200" max="8448" width="9" style="373"/>
    <col min="8449" max="8449" width="4.75" style="373" customWidth="1"/>
    <col min="8450" max="8450" width="60" style="373" customWidth="1"/>
    <col min="8451" max="8451" width="12.25" style="373" customWidth="1"/>
    <col min="8452" max="8452" width="13.625" style="373" customWidth="1"/>
    <col min="8453" max="8453" width="4.875" style="373" customWidth="1"/>
    <col min="8454" max="8454" width="9" style="373"/>
    <col min="8455" max="8455" width="10.375" style="373" customWidth="1"/>
    <col min="8456" max="8704" width="9" style="373"/>
    <col min="8705" max="8705" width="4.75" style="373" customWidth="1"/>
    <col min="8706" max="8706" width="60" style="373" customWidth="1"/>
    <col min="8707" max="8707" width="12.25" style="373" customWidth="1"/>
    <col min="8708" max="8708" width="13.625" style="373" customWidth="1"/>
    <col min="8709" max="8709" width="4.875" style="373" customWidth="1"/>
    <col min="8710" max="8710" width="9" style="373"/>
    <col min="8711" max="8711" width="10.375" style="373" customWidth="1"/>
    <col min="8712" max="8960" width="9" style="373"/>
    <col min="8961" max="8961" width="4.75" style="373" customWidth="1"/>
    <col min="8962" max="8962" width="60" style="373" customWidth="1"/>
    <col min="8963" max="8963" width="12.25" style="373" customWidth="1"/>
    <col min="8964" max="8964" width="13.625" style="373" customWidth="1"/>
    <col min="8965" max="8965" width="4.875" style="373" customWidth="1"/>
    <col min="8966" max="8966" width="9" style="373"/>
    <col min="8967" max="8967" width="10.375" style="373" customWidth="1"/>
    <col min="8968" max="9216" width="9" style="373"/>
    <col min="9217" max="9217" width="4.75" style="373" customWidth="1"/>
    <col min="9218" max="9218" width="60" style="373" customWidth="1"/>
    <col min="9219" max="9219" width="12.25" style="373" customWidth="1"/>
    <col min="9220" max="9220" width="13.625" style="373" customWidth="1"/>
    <col min="9221" max="9221" width="4.875" style="373" customWidth="1"/>
    <col min="9222" max="9222" width="9" style="373"/>
    <col min="9223" max="9223" width="10.375" style="373" customWidth="1"/>
    <col min="9224" max="9472" width="9" style="373"/>
    <col min="9473" max="9473" width="4.75" style="373" customWidth="1"/>
    <col min="9474" max="9474" width="60" style="373" customWidth="1"/>
    <col min="9475" max="9475" width="12.25" style="373" customWidth="1"/>
    <col min="9476" max="9476" width="13.625" style="373" customWidth="1"/>
    <col min="9477" max="9477" width="4.875" style="373" customWidth="1"/>
    <col min="9478" max="9478" width="9" style="373"/>
    <col min="9479" max="9479" width="10.375" style="373" customWidth="1"/>
    <col min="9480" max="9728" width="9" style="373"/>
    <col min="9729" max="9729" width="4.75" style="373" customWidth="1"/>
    <col min="9730" max="9730" width="60" style="373" customWidth="1"/>
    <col min="9731" max="9731" width="12.25" style="373" customWidth="1"/>
    <col min="9732" max="9732" width="13.625" style="373" customWidth="1"/>
    <col min="9733" max="9733" width="4.875" style="373" customWidth="1"/>
    <col min="9734" max="9734" width="9" style="373"/>
    <col min="9735" max="9735" width="10.375" style="373" customWidth="1"/>
    <col min="9736" max="9984" width="9" style="373"/>
    <col min="9985" max="9985" width="4.75" style="373" customWidth="1"/>
    <col min="9986" max="9986" width="60" style="373" customWidth="1"/>
    <col min="9987" max="9987" width="12.25" style="373" customWidth="1"/>
    <col min="9988" max="9988" width="13.625" style="373" customWidth="1"/>
    <col min="9989" max="9989" width="4.875" style="373" customWidth="1"/>
    <col min="9990" max="9990" width="9" style="373"/>
    <col min="9991" max="9991" width="10.375" style="373" customWidth="1"/>
    <col min="9992" max="10240" width="9" style="373"/>
    <col min="10241" max="10241" width="4.75" style="373" customWidth="1"/>
    <col min="10242" max="10242" width="60" style="373" customWidth="1"/>
    <col min="10243" max="10243" width="12.25" style="373" customWidth="1"/>
    <col min="10244" max="10244" width="13.625" style="373" customWidth="1"/>
    <col min="10245" max="10245" width="4.875" style="373" customWidth="1"/>
    <col min="10246" max="10246" width="9" style="373"/>
    <col min="10247" max="10247" width="10.375" style="373" customWidth="1"/>
    <col min="10248" max="10496" width="9" style="373"/>
    <col min="10497" max="10497" width="4.75" style="373" customWidth="1"/>
    <col min="10498" max="10498" width="60" style="373" customWidth="1"/>
    <col min="10499" max="10499" width="12.25" style="373" customWidth="1"/>
    <col min="10500" max="10500" width="13.625" style="373" customWidth="1"/>
    <col min="10501" max="10501" width="4.875" style="373" customWidth="1"/>
    <col min="10502" max="10502" width="9" style="373"/>
    <col min="10503" max="10503" width="10.375" style="373" customWidth="1"/>
    <col min="10504" max="10752" width="9" style="373"/>
    <col min="10753" max="10753" width="4.75" style="373" customWidth="1"/>
    <col min="10754" max="10754" width="60" style="373" customWidth="1"/>
    <col min="10755" max="10755" width="12.25" style="373" customWidth="1"/>
    <col min="10756" max="10756" width="13.625" style="373" customWidth="1"/>
    <col min="10757" max="10757" width="4.875" style="373" customWidth="1"/>
    <col min="10758" max="10758" width="9" style="373"/>
    <col min="10759" max="10759" width="10.375" style="373" customWidth="1"/>
    <col min="10760" max="11008" width="9" style="373"/>
    <col min="11009" max="11009" width="4.75" style="373" customWidth="1"/>
    <col min="11010" max="11010" width="60" style="373" customWidth="1"/>
    <col min="11011" max="11011" width="12.25" style="373" customWidth="1"/>
    <col min="11012" max="11012" width="13.625" style="373" customWidth="1"/>
    <col min="11013" max="11013" width="4.875" style="373" customWidth="1"/>
    <col min="11014" max="11014" width="9" style="373"/>
    <col min="11015" max="11015" width="10.375" style="373" customWidth="1"/>
    <col min="11016" max="11264" width="9" style="373"/>
    <col min="11265" max="11265" width="4.75" style="373" customWidth="1"/>
    <col min="11266" max="11266" width="60" style="373" customWidth="1"/>
    <col min="11267" max="11267" width="12.25" style="373" customWidth="1"/>
    <col min="11268" max="11268" width="13.625" style="373" customWidth="1"/>
    <col min="11269" max="11269" width="4.875" style="373" customWidth="1"/>
    <col min="11270" max="11270" width="9" style="373"/>
    <col min="11271" max="11271" width="10.375" style="373" customWidth="1"/>
    <col min="11272" max="11520" width="9" style="373"/>
    <col min="11521" max="11521" width="4.75" style="373" customWidth="1"/>
    <col min="11522" max="11522" width="60" style="373" customWidth="1"/>
    <col min="11523" max="11523" width="12.25" style="373" customWidth="1"/>
    <col min="11524" max="11524" width="13.625" style="373" customWidth="1"/>
    <col min="11525" max="11525" width="4.875" style="373" customWidth="1"/>
    <col min="11526" max="11526" width="9" style="373"/>
    <col min="11527" max="11527" width="10.375" style="373" customWidth="1"/>
    <col min="11528" max="11776" width="9" style="373"/>
    <col min="11777" max="11777" width="4.75" style="373" customWidth="1"/>
    <col min="11778" max="11778" width="60" style="373" customWidth="1"/>
    <col min="11779" max="11779" width="12.25" style="373" customWidth="1"/>
    <col min="11780" max="11780" width="13.625" style="373" customWidth="1"/>
    <col min="11781" max="11781" width="4.875" style="373" customWidth="1"/>
    <col min="11782" max="11782" width="9" style="373"/>
    <col min="11783" max="11783" width="10.375" style="373" customWidth="1"/>
    <col min="11784" max="12032" width="9" style="373"/>
    <col min="12033" max="12033" width="4.75" style="373" customWidth="1"/>
    <col min="12034" max="12034" width="60" style="373" customWidth="1"/>
    <col min="12035" max="12035" width="12.25" style="373" customWidth="1"/>
    <col min="12036" max="12036" width="13.625" style="373" customWidth="1"/>
    <col min="12037" max="12037" width="4.875" style="373" customWidth="1"/>
    <col min="12038" max="12038" width="9" style="373"/>
    <col min="12039" max="12039" width="10.375" style="373" customWidth="1"/>
    <col min="12040" max="12288" width="9" style="373"/>
    <col min="12289" max="12289" width="4.75" style="373" customWidth="1"/>
    <col min="12290" max="12290" width="60" style="373" customWidth="1"/>
    <col min="12291" max="12291" width="12.25" style="373" customWidth="1"/>
    <col min="12292" max="12292" width="13.625" style="373" customWidth="1"/>
    <col min="12293" max="12293" width="4.875" style="373" customWidth="1"/>
    <col min="12294" max="12294" width="9" style="373"/>
    <col min="12295" max="12295" width="10.375" style="373" customWidth="1"/>
    <col min="12296" max="12544" width="9" style="373"/>
    <col min="12545" max="12545" width="4.75" style="373" customWidth="1"/>
    <col min="12546" max="12546" width="60" style="373" customWidth="1"/>
    <col min="12547" max="12547" width="12.25" style="373" customWidth="1"/>
    <col min="12548" max="12548" width="13.625" style="373" customWidth="1"/>
    <col min="12549" max="12549" width="4.875" style="373" customWidth="1"/>
    <col min="12550" max="12550" width="9" style="373"/>
    <col min="12551" max="12551" width="10.375" style="373" customWidth="1"/>
    <col min="12552" max="12800" width="9" style="373"/>
    <col min="12801" max="12801" width="4.75" style="373" customWidth="1"/>
    <col min="12802" max="12802" width="60" style="373" customWidth="1"/>
    <col min="12803" max="12803" width="12.25" style="373" customWidth="1"/>
    <col min="12804" max="12804" width="13.625" style="373" customWidth="1"/>
    <col min="12805" max="12805" width="4.875" style="373" customWidth="1"/>
    <col min="12806" max="12806" width="9" style="373"/>
    <col min="12807" max="12807" width="10.375" style="373" customWidth="1"/>
    <col min="12808" max="13056" width="9" style="373"/>
    <col min="13057" max="13057" width="4.75" style="373" customWidth="1"/>
    <col min="13058" max="13058" width="60" style="373" customWidth="1"/>
    <col min="13059" max="13059" width="12.25" style="373" customWidth="1"/>
    <col min="13060" max="13060" width="13.625" style="373" customWidth="1"/>
    <col min="13061" max="13061" width="4.875" style="373" customWidth="1"/>
    <col min="13062" max="13062" width="9" style="373"/>
    <col min="13063" max="13063" width="10.375" style="373" customWidth="1"/>
    <col min="13064" max="13312" width="9" style="373"/>
    <col min="13313" max="13313" width="4.75" style="373" customWidth="1"/>
    <col min="13314" max="13314" width="60" style="373" customWidth="1"/>
    <col min="13315" max="13315" width="12.25" style="373" customWidth="1"/>
    <col min="13316" max="13316" width="13.625" style="373" customWidth="1"/>
    <col min="13317" max="13317" width="4.875" style="373" customWidth="1"/>
    <col min="13318" max="13318" width="9" style="373"/>
    <col min="13319" max="13319" width="10.375" style="373" customWidth="1"/>
    <col min="13320" max="13568" width="9" style="373"/>
    <col min="13569" max="13569" width="4.75" style="373" customWidth="1"/>
    <col min="13570" max="13570" width="60" style="373" customWidth="1"/>
    <col min="13571" max="13571" width="12.25" style="373" customWidth="1"/>
    <col min="13572" max="13572" width="13.625" style="373" customWidth="1"/>
    <col min="13573" max="13573" width="4.875" style="373" customWidth="1"/>
    <col min="13574" max="13574" width="9" style="373"/>
    <col min="13575" max="13575" width="10.375" style="373" customWidth="1"/>
    <col min="13576" max="13824" width="9" style="373"/>
    <col min="13825" max="13825" width="4.75" style="373" customWidth="1"/>
    <col min="13826" max="13826" width="60" style="373" customWidth="1"/>
    <col min="13827" max="13827" width="12.25" style="373" customWidth="1"/>
    <col min="13828" max="13828" width="13.625" style="373" customWidth="1"/>
    <col min="13829" max="13829" width="4.875" style="373" customWidth="1"/>
    <col min="13830" max="13830" width="9" style="373"/>
    <col min="13831" max="13831" width="10.375" style="373" customWidth="1"/>
    <col min="13832" max="14080" width="9" style="373"/>
    <col min="14081" max="14081" width="4.75" style="373" customWidth="1"/>
    <col min="14082" max="14082" width="60" style="373" customWidth="1"/>
    <col min="14083" max="14083" width="12.25" style="373" customWidth="1"/>
    <col min="14084" max="14084" width="13.625" style="373" customWidth="1"/>
    <col min="14085" max="14085" width="4.875" style="373" customWidth="1"/>
    <col min="14086" max="14086" width="9" style="373"/>
    <col min="14087" max="14087" width="10.375" style="373" customWidth="1"/>
    <col min="14088" max="14336" width="9" style="373"/>
    <col min="14337" max="14337" width="4.75" style="373" customWidth="1"/>
    <col min="14338" max="14338" width="60" style="373" customWidth="1"/>
    <col min="14339" max="14339" width="12.25" style="373" customWidth="1"/>
    <col min="14340" max="14340" width="13.625" style="373" customWidth="1"/>
    <col min="14341" max="14341" width="4.875" style="373" customWidth="1"/>
    <col min="14342" max="14342" width="9" style="373"/>
    <col min="14343" max="14343" width="10.375" style="373" customWidth="1"/>
    <col min="14344" max="14592" width="9" style="373"/>
    <col min="14593" max="14593" width="4.75" style="373" customWidth="1"/>
    <col min="14594" max="14594" width="60" style="373" customWidth="1"/>
    <col min="14595" max="14595" width="12.25" style="373" customWidth="1"/>
    <col min="14596" max="14596" width="13.625" style="373" customWidth="1"/>
    <col min="14597" max="14597" width="4.875" style="373" customWidth="1"/>
    <col min="14598" max="14598" width="9" style="373"/>
    <col min="14599" max="14599" width="10.375" style="373" customWidth="1"/>
    <col min="14600" max="14848" width="9" style="373"/>
    <col min="14849" max="14849" width="4.75" style="373" customWidth="1"/>
    <col min="14850" max="14850" width="60" style="373" customWidth="1"/>
    <col min="14851" max="14851" width="12.25" style="373" customWidth="1"/>
    <col min="14852" max="14852" width="13.625" style="373" customWidth="1"/>
    <col min="14853" max="14853" width="4.875" style="373" customWidth="1"/>
    <col min="14854" max="14854" width="9" style="373"/>
    <col min="14855" max="14855" width="10.375" style="373" customWidth="1"/>
    <col min="14856" max="15104" width="9" style="373"/>
    <col min="15105" max="15105" width="4.75" style="373" customWidth="1"/>
    <col min="15106" max="15106" width="60" style="373" customWidth="1"/>
    <col min="15107" max="15107" width="12.25" style="373" customWidth="1"/>
    <col min="15108" max="15108" width="13.625" style="373" customWidth="1"/>
    <col min="15109" max="15109" width="4.875" style="373" customWidth="1"/>
    <col min="15110" max="15110" width="9" style="373"/>
    <col min="15111" max="15111" width="10.375" style="373" customWidth="1"/>
    <col min="15112" max="15360" width="9" style="373"/>
    <col min="15361" max="15361" width="4.75" style="373" customWidth="1"/>
    <col min="15362" max="15362" width="60" style="373" customWidth="1"/>
    <col min="15363" max="15363" width="12.25" style="373" customWidth="1"/>
    <col min="15364" max="15364" width="13.625" style="373" customWidth="1"/>
    <col min="15365" max="15365" width="4.875" style="373" customWidth="1"/>
    <col min="15366" max="15366" width="9" style="373"/>
    <col min="15367" max="15367" width="10.375" style="373" customWidth="1"/>
    <col min="15368" max="15616" width="9" style="373"/>
    <col min="15617" max="15617" width="4.75" style="373" customWidth="1"/>
    <col min="15618" max="15618" width="60" style="373" customWidth="1"/>
    <col min="15619" max="15619" width="12.25" style="373" customWidth="1"/>
    <col min="15620" max="15620" width="13.625" style="373" customWidth="1"/>
    <col min="15621" max="15621" width="4.875" style="373" customWidth="1"/>
    <col min="15622" max="15622" width="9" style="373"/>
    <col min="15623" max="15623" width="10.375" style="373" customWidth="1"/>
    <col min="15624" max="15872" width="9" style="373"/>
    <col min="15873" max="15873" width="4.75" style="373" customWidth="1"/>
    <col min="15874" max="15874" width="60" style="373" customWidth="1"/>
    <col min="15875" max="15875" width="12.25" style="373" customWidth="1"/>
    <col min="15876" max="15876" width="13.625" style="373" customWidth="1"/>
    <col min="15877" max="15877" width="4.875" style="373" customWidth="1"/>
    <col min="15878" max="15878" width="9" style="373"/>
    <col min="15879" max="15879" width="10.375" style="373" customWidth="1"/>
    <col min="15880" max="16128" width="9" style="373"/>
    <col min="16129" max="16129" width="4.75" style="373" customWidth="1"/>
    <col min="16130" max="16130" width="60" style="373" customWidth="1"/>
    <col min="16131" max="16131" width="12.25" style="373" customWidth="1"/>
    <col min="16132" max="16132" width="13.625" style="373" customWidth="1"/>
    <col min="16133" max="16133" width="4.875" style="373" customWidth="1"/>
    <col min="16134" max="16134" width="9" style="373"/>
    <col min="16135" max="16135" width="10.375" style="373" customWidth="1"/>
    <col min="16136" max="16384" width="9" style="373"/>
  </cols>
  <sheetData>
    <row r="1" spans="1:8" ht="36" customHeight="1" x14ac:dyDescent="0.15">
      <c r="A1" s="419" t="s">
        <v>951</v>
      </c>
      <c r="C1" s="831" t="str">
        <f>IF(COUNTIF(E3:E99,"X")&gt;0,"X=入力項目に漏れ有り","")</f>
        <v/>
      </c>
      <c r="D1" s="831"/>
      <c r="E1" s="831"/>
      <c r="F1" s="100">
        <f>MAX(F3:F100)</f>
        <v>1</v>
      </c>
      <c r="G1" s="420">
        <f>IF(MAX(G3:G100)=0,"",MAX(G3:G100))</f>
        <v>45268</v>
      </c>
      <c r="H1" s="421"/>
    </row>
    <row r="2" spans="1:8" s="387" customFormat="1" ht="27.75" customHeight="1" x14ac:dyDescent="0.15">
      <c r="A2" s="422" t="s">
        <v>952</v>
      </c>
      <c r="B2" s="422" t="s">
        <v>953</v>
      </c>
      <c r="C2" s="423" t="s">
        <v>954</v>
      </c>
      <c r="D2" s="422" t="s">
        <v>955</v>
      </c>
      <c r="E2" s="424"/>
      <c r="F2" s="425"/>
      <c r="G2" s="420"/>
    </row>
    <row r="3" spans="1:8" s="431" customFormat="1" x14ac:dyDescent="0.15">
      <c r="A3" s="426">
        <v>0</v>
      </c>
      <c r="B3" s="427" t="s">
        <v>956</v>
      </c>
      <c r="C3" s="428">
        <v>45268</v>
      </c>
      <c r="D3" s="427" t="s">
        <v>957</v>
      </c>
      <c r="E3" s="429"/>
      <c r="F3" s="430">
        <v>0</v>
      </c>
      <c r="G3" s="420">
        <f>IF(C3=0,"",C3)</f>
        <v>45268</v>
      </c>
    </row>
    <row r="4" spans="1:8" s="431" customFormat="1" ht="27" x14ac:dyDescent="0.15">
      <c r="A4" s="426">
        <v>1</v>
      </c>
      <c r="B4" s="427" t="s">
        <v>958</v>
      </c>
      <c r="C4" s="428">
        <v>45268</v>
      </c>
      <c r="D4" s="427" t="s">
        <v>957</v>
      </c>
      <c r="E4" s="429" t="str">
        <f>IF(OR(AND(B4="",C4="",D4=""),AND(B4&lt;&gt;"",C4&lt;&gt;"",D4&lt;&gt;"")),"","X")</f>
        <v/>
      </c>
      <c r="F4" s="430">
        <f>IF(AND(B4&lt;&gt;"",C4&lt;&gt;"",D4&lt;&gt;""),A4,"")</f>
        <v>1</v>
      </c>
      <c r="G4" s="420">
        <f>IF(AND(B4&lt;&gt;"",C4&lt;&gt;"",D4&lt;&gt;""),C4,"")</f>
        <v>45268</v>
      </c>
    </row>
    <row r="5" spans="1:8" s="431" customFormat="1" x14ac:dyDescent="0.15">
      <c r="A5" s="426"/>
      <c r="B5" s="427"/>
      <c r="C5" s="428"/>
      <c r="D5" s="427"/>
      <c r="E5" s="429" t="str">
        <f t="shared" ref="E5:E68" si="0">IF(OR(AND(B5="",C5="",D5=""),AND(B5&lt;&gt;"",C5&lt;&gt;"",D5&lt;&gt;"")),"","X")</f>
        <v/>
      </c>
      <c r="F5" s="430" t="str">
        <f>IF(AND(B5&lt;&gt;"",C5&lt;&gt;"",D5&lt;&gt;""),A5,"")</f>
        <v/>
      </c>
      <c r="G5" s="420" t="str">
        <f t="shared" ref="G5:G68" si="1">IF(AND(B5&lt;&gt;"",C5&lt;&gt;"",D5&lt;&gt;""),C5,"")</f>
        <v/>
      </c>
    </row>
    <row r="6" spans="1:8" s="431" customFormat="1" x14ac:dyDescent="0.15">
      <c r="A6" s="426"/>
      <c r="B6" s="427"/>
      <c r="C6" s="428"/>
      <c r="D6" s="427"/>
      <c r="E6" s="429" t="str">
        <f t="shared" si="0"/>
        <v/>
      </c>
      <c r="F6" s="430" t="str">
        <f>IF(AND(B6&lt;&gt;"",C6&lt;&gt;"",D6&lt;&gt;""),A6,"")</f>
        <v/>
      </c>
      <c r="G6" s="420" t="str">
        <f t="shared" si="1"/>
        <v/>
      </c>
    </row>
    <row r="7" spans="1:8" s="431" customFormat="1" x14ac:dyDescent="0.15">
      <c r="A7" s="426"/>
      <c r="B7" s="427"/>
      <c r="C7" s="428"/>
      <c r="D7" s="427"/>
      <c r="E7" s="429" t="str">
        <f t="shared" si="0"/>
        <v/>
      </c>
      <c r="F7" s="430" t="str">
        <f t="shared" ref="F7:F70" si="2">IF(AND(B7&lt;&gt;"",C7&lt;&gt;"",D7&lt;&gt;""),A7,"")</f>
        <v/>
      </c>
      <c r="G7" s="420" t="str">
        <f t="shared" si="1"/>
        <v/>
      </c>
    </row>
    <row r="8" spans="1:8" s="431" customFormat="1" x14ac:dyDescent="0.15">
      <c r="A8" s="426"/>
      <c r="B8" s="427"/>
      <c r="C8" s="428"/>
      <c r="D8" s="427"/>
      <c r="E8" s="429" t="str">
        <f t="shared" si="0"/>
        <v/>
      </c>
      <c r="F8" s="430" t="str">
        <f t="shared" si="2"/>
        <v/>
      </c>
      <c r="G8" s="420" t="str">
        <f t="shared" si="1"/>
        <v/>
      </c>
    </row>
    <row r="9" spans="1:8" s="431" customFormat="1" x14ac:dyDescent="0.15">
      <c r="A9" s="426"/>
      <c r="B9" s="427"/>
      <c r="C9" s="428"/>
      <c r="D9" s="427"/>
      <c r="E9" s="429" t="str">
        <f t="shared" si="0"/>
        <v/>
      </c>
      <c r="F9" s="430" t="str">
        <f t="shared" si="2"/>
        <v/>
      </c>
      <c r="G9" s="420" t="str">
        <f t="shared" si="1"/>
        <v/>
      </c>
    </row>
    <row r="10" spans="1:8" s="431" customFormat="1" x14ac:dyDescent="0.15">
      <c r="A10" s="426"/>
      <c r="B10" s="427"/>
      <c r="C10" s="428"/>
      <c r="D10" s="427"/>
      <c r="E10" s="429" t="str">
        <f t="shared" si="0"/>
        <v/>
      </c>
      <c r="F10" s="430" t="str">
        <f t="shared" si="2"/>
        <v/>
      </c>
      <c r="G10" s="420" t="str">
        <f t="shared" si="1"/>
        <v/>
      </c>
    </row>
    <row r="11" spans="1:8" s="431" customFormat="1" x14ac:dyDescent="0.15">
      <c r="A11" s="426"/>
      <c r="B11" s="427"/>
      <c r="C11" s="428"/>
      <c r="D11" s="427"/>
      <c r="E11" s="429" t="str">
        <f t="shared" si="0"/>
        <v/>
      </c>
      <c r="F11" s="430" t="str">
        <f t="shared" si="2"/>
        <v/>
      </c>
      <c r="G11" s="420" t="str">
        <f t="shared" si="1"/>
        <v/>
      </c>
    </row>
    <row r="12" spans="1:8" s="431" customFormat="1" x14ac:dyDescent="0.15">
      <c r="A12" s="426"/>
      <c r="B12" s="427"/>
      <c r="C12" s="428"/>
      <c r="D12" s="427"/>
      <c r="E12" s="429" t="str">
        <f t="shared" si="0"/>
        <v/>
      </c>
      <c r="F12" s="430" t="str">
        <f t="shared" si="2"/>
        <v/>
      </c>
      <c r="G12" s="420" t="str">
        <f t="shared" si="1"/>
        <v/>
      </c>
    </row>
    <row r="13" spans="1:8" s="431" customFormat="1" x14ac:dyDescent="0.15">
      <c r="A13" s="426"/>
      <c r="B13" s="427"/>
      <c r="C13" s="428"/>
      <c r="D13" s="427"/>
      <c r="E13" s="429" t="str">
        <f t="shared" si="0"/>
        <v/>
      </c>
      <c r="F13" s="430" t="str">
        <f t="shared" si="2"/>
        <v/>
      </c>
      <c r="G13" s="420" t="str">
        <f t="shared" si="1"/>
        <v/>
      </c>
    </row>
    <row r="14" spans="1:8" s="431" customFormat="1" x14ac:dyDescent="0.15">
      <c r="A14" s="426"/>
      <c r="B14" s="427"/>
      <c r="C14" s="428"/>
      <c r="D14" s="427"/>
      <c r="E14" s="429" t="str">
        <f t="shared" si="0"/>
        <v/>
      </c>
      <c r="F14" s="430" t="str">
        <f t="shared" si="2"/>
        <v/>
      </c>
      <c r="G14" s="420" t="str">
        <f t="shared" si="1"/>
        <v/>
      </c>
    </row>
    <row r="15" spans="1:8" s="431" customFormat="1" x14ac:dyDescent="0.15">
      <c r="A15" s="426"/>
      <c r="B15" s="427"/>
      <c r="C15" s="428"/>
      <c r="D15" s="427"/>
      <c r="E15" s="429" t="str">
        <f t="shared" si="0"/>
        <v/>
      </c>
      <c r="F15" s="430" t="str">
        <f t="shared" si="2"/>
        <v/>
      </c>
      <c r="G15" s="420" t="str">
        <f t="shared" si="1"/>
        <v/>
      </c>
    </row>
    <row r="16" spans="1:8" s="431" customFormat="1" x14ac:dyDescent="0.15">
      <c r="A16" s="426"/>
      <c r="B16" s="427"/>
      <c r="C16" s="428"/>
      <c r="D16" s="427"/>
      <c r="E16" s="429" t="str">
        <f t="shared" si="0"/>
        <v/>
      </c>
      <c r="F16" s="430" t="str">
        <f t="shared" si="2"/>
        <v/>
      </c>
      <c r="G16" s="420" t="str">
        <f t="shared" si="1"/>
        <v/>
      </c>
    </row>
    <row r="17" spans="1:7" s="431" customFormat="1" x14ac:dyDescent="0.15">
      <c r="A17" s="426"/>
      <c r="B17" s="427"/>
      <c r="C17" s="428"/>
      <c r="D17" s="427"/>
      <c r="E17" s="429" t="str">
        <f t="shared" si="0"/>
        <v/>
      </c>
      <c r="F17" s="430" t="str">
        <f t="shared" si="2"/>
        <v/>
      </c>
      <c r="G17" s="420" t="str">
        <f t="shared" si="1"/>
        <v/>
      </c>
    </row>
    <row r="18" spans="1:7" s="431" customFormat="1" x14ac:dyDescent="0.15">
      <c r="A18" s="426"/>
      <c r="B18" s="427"/>
      <c r="C18" s="428"/>
      <c r="D18" s="427"/>
      <c r="E18" s="429" t="str">
        <f t="shared" si="0"/>
        <v/>
      </c>
      <c r="F18" s="430" t="str">
        <f t="shared" si="2"/>
        <v/>
      </c>
      <c r="G18" s="420" t="str">
        <f t="shared" si="1"/>
        <v/>
      </c>
    </row>
    <row r="19" spans="1:7" s="431" customFormat="1" x14ac:dyDescent="0.15">
      <c r="A19" s="426"/>
      <c r="B19" s="427"/>
      <c r="C19" s="428"/>
      <c r="D19" s="427"/>
      <c r="E19" s="429" t="str">
        <f t="shared" si="0"/>
        <v/>
      </c>
      <c r="F19" s="430" t="str">
        <f t="shared" si="2"/>
        <v/>
      </c>
      <c r="G19" s="420" t="str">
        <f t="shared" si="1"/>
        <v/>
      </c>
    </row>
    <row r="20" spans="1:7" s="431" customFormat="1" x14ac:dyDescent="0.15">
      <c r="A20" s="426"/>
      <c r="B20" s="427"/>
      <c r="C20" s="428"/>
      <c r="D20" s="427"/>
      <c r="E20" s="429" t="str">
        <f t="shared" si="0"/>
        <v/>
      </c>
      <c r="F20" s="430" t="str">
        <f t="shared" si="2"/>
        <v/>
      </c>
      <c r="G20" s="420" t="str">
        <f t="shared" si="1"/>
        <v/>
      </c>
    </row>
    <row r="21" spans="1:7" s="431" customFormat="1" x14ac:dyDescent="0.15">
      <c r="A21" s="426"/>
      <c r="B21" s="427"/>
      <c r="C21" s="428"/>
      <c r="D21" s="427"/>
      <c r="E21" s="429" t="str">
        <f t="shared" si="0"/>
        <v/>
      </c>
      <c r="F21" s="430" t="str">
        <f t="shared" si="2"/>
        <v/>
      </c>
      <c r="G21" s="420" t="str">
        <f t="shared" si="1"/>
        <v/>
      </c>
    </row>
    <row r="22" spans="1:7" s="431" customFormat="1" x14ac:dyDescent="0.15">
      <c r="A22" s="426"/>
      <c r="B22" s="427"/>
      <c r="C22" s="428"/>
      <c r="D22" s="427"/>
      <c r="E22" s="429" t="str">
        <f t="shared" si="0"/>
        <v/>
      </c>
      <c r="F22" s="430" t="str">
        <f t="shared" si="2"/>
        <v/>
      </c>
      <c r="G22" s="420" t="str">
        <f t="shared" si="1"/>
        <v/>
      </c>
    </row>
    <row r="23" spans="1:7" s="431" customFormat="1" x14ac:dyDescent="0.15">
      <c r="A23" s="432"/>
      <c r="B23" s="427"/>
      <c r="C23" s="428"/>
      <c r="D23" s="427"/>
      <c r="E23" s="429" t="str">
        <f t="shared" si="0"/>
        <v/>
      </c>
      <c r="F23" s="430" t="str">
        <f t="shared" si="2"/>
        <v/>
      </c>
      <c r="G23" s="420" t="str">
        <f t="shared" si="1"/>
        <v/>
      </c>
    </row>
    <row r="24" spans="1:7" s="431" customFormat="1" x14ac:dyDescent="0.15">
      <c r="A24" s="426"/>
      <c r="B24" s="427"/>
      <c r="C24" s="428"/>
      <c r="D24" s="427"/>
      <c r="E24" s="429" t="str">
        <f t="shared" si="0"/>
        <v/>
      </c>
      <c r="F24" s="430" t="str">
        <f t="shared" si="2"/>
        <v/>
      </c>
      <c r="G24" s="420" t="str">
        <f t="shared" si="1"/>
        <v/>
      </c>
    </row>
    <row r="25" spans="1:7" s="431" customFormat="1" x14ac:dyDescent="0.15">
      <c r="A25" s="426"/>
      <c r="B25" s="427"/>
      <c r="C25" s="428"/>
      <c r="D25" s="427"/>
      <c r="E25" s="429" t="str">
        <f t="shared" si="0"/>
        <v/>
      </c>
      <c r="F25" s="430" t="str">
        <f t="shared" si="2"/>
        <v/>
      </c>
      <c r="G25" s="420" t="str">
        <f t="shared" si="1"/>
        <v/>
      </c>
    </row>
    <row r="26" spans="1:7" s="431" customFormat="1" x14ac:dyDescent="0.15">
      <c r="A26" s="426"/>
      <c r="B26" s="427"/>
      <c r="C26" s="428"/>
      <c r="D26" s="427"/>
      <c r="E26" s="429" t="str">
        <f t="shared" si="0"/>
        <v/>
      </c>
      <c r="F26" s="430" t="str">
        <f t="shared" si="2"/>
        <v/>
      </c>
      <c r="G26" s="420" t="str">
        <f t="shared" si="1"/>
        <v/>
      </c>
    </row>
    <row r="27" spans="1:7" s="431" customFormat="1" x14ac:dyDescent="0.15">
      <c r="A27" s="426"/>
      <c r="B27" s="427"/>
      <c r="C27" s="426"/>
      <c r="D27" s="427"/>
      <c r="E27" s="429" t="str">
        <f t="shared" si="0"/>
        <v/>
      </c>
      <c r="F27" s="430" t="str">
        <f t="shared" si="2"/>
        <v/>
      </c>
      <c r="G27" s="420" t="str">
        <f t="shared" si="1"/>
        <v/>
      </c>
    </row>
    <row r="28" spans="1:7" s="431" customFormat="1" x14ac:dyDescent="0.15">
      <c r="A28" s="426"/>
      <c r="B28" s="427"/>
      <c r="C28" s="426"/>
      <c r="D28" s="427"/>
      <c r="E28" s="429" t="str">
        <f t="shared" si="0"/>
        <v/>
      </c>
      <c r="F28" s="430" t="str">
        <f t="shared" si="2"/>
        <v/>
      </c>
      <c r="G28" s="420" t="str">
        <f t="shared" si="1"/>
        <v/>
      </c>
    </row>
    <row r="29" spans="1:7" s="431" customFormat="1" x14ac:dyDescent="0.15">
      <c r="A29" s="426"/>
      <c r="B29" s="427"/>
      <c r="C29" s="426"/>
      <c r="D29" s="427"/>
      <c r="E29" s="429" t="str">
        <f t="shared" si="0"/>
        <v/>
      </c>
      <c r="F29" s="430" t="str">
        <f t="shared" si="2"/>
        <v/>
      </c>
      <c r="G29" s="420" t="str">
        <f t="shared" si="1"/>
        <v/>
      </c>
    </row>
    <row r="30" spans="1:7" s="431" customFormat="1" x14ac:dyDescent="0.15">
      <c r="A30" s="426"/>
      <c r="B30" s="427"/>
      <c r="C30" s="426"/>
      <c r="D30" s="427"/>
      <c r="E30" s="429" t="str">
        <f t="shared" si="0"/>
        <v/>
      </c>
      <c r="F30" s="430" t="str">
        <f t="shared" si="2"/>
        <v/>
      </c>
      <c r="G30" s="420" t="str">
        <f t="shared" si="1"/>
        <v/>
      </c>
    </row>
    <row r="31" spans="1:7" s="431" customFormat="1" x14ac:dyDescent="0.15">
      <c r="A31" s="426"/>
      <c r="B31" s="427"/>
      <c r="C31" s="426"/>
      <c r="D31" s="427"/>
      <c r="E31" s="429" t="str">
        <f t="shared" si="0"/>
        <v/>
      </c>
      <c r="F31" s="430" t="str">
        <f t="shared" si="2"/>
        <v/>
      </c>
      <c r="G31" s="420" t="str">
        <f t="shared" si="1"/>
        <v/>
      </c>
    </row>
    <row r="32" spans="1:7" s="431" customFormat="1" x14ac:dyDescent="0.15">
      <c r="A32" s="426"/>
      <c r="B32" s="427"/>
      <c r="C32" s="426"/>
      <c r="D32" s="427"/>
      <c r="E32" s="429" t="str">
        <f t="shared" si="0"/>
        <v/>
      </c>
      <c r="F32" s="430" t="str">
        <f t="shared" si="2"/>
        <v/>
      </c>
      <c r="G32" s="420" t="str">
        <f t="shared" si="1"/>
        <v/>
      </c>
    </row>
    <row r="33" spans="1:7" s="431" customFormat="1" x14ac:dyDescent="0.15">
      <c r="A33" s="433"/>
      <c r="E33" s="429" t="str">
        <f t="shared" si="0"/>
        <v/>
      </c>
      <c r="F33" s="430" t="str">
        <f t="shared" si="2"/>
        <v/>
      </c>
      <c r="G33" s="420" t="str">
        <f t="shared" si="1"/>
        <v/>
      </c>
    </row>
    <row r="34" spans="1:7" s="431" customFormat="1" x14ac:dyDescent="0.15">
      <c r="A34" s="433"/>
      <c r="E34" s="429" t="str">
        <f t="shared" si="0"/>
        <v/>
      </c>
      <c r="F34" s="430" t="str">
        <f t="shared" si="2"/>
        <v/>
      </c>
      <c r="G34" s="420" t="str">
        <f t="shared" si="1"/>
        <v/>
      </c>
    </row>
    <row r="35" spans="1:7" s="431" customFormat="1" x14ac:dyDescent="0.15">
      <c r="A35" s="433"/>
      <c r="E35" s="429" t="str">
        <f t="shared" si="0"/>
        <v/>
      </c>
      <c r="F35" s="430" t="str">
        <f t="shared" si="2"/>
        <v/>
      </c>
      <c r="G35" s="420" t="str">
        <f t="shared" si="1"/>
        <v/>
      </c>
    </row>
    <row r="36" spans="1:7" s="431" customFormat="1" x14ac:dyDescent="0.15">
      <c r="A36" s="433"/>
      <c r="E36" s="429" t="str">
        <f t="shared" si="0"/>
        <v/>
      </c>
      <c r="F36" s="430" t="str">
        <f t="shared" si="2"/>
        <v/>
      </c>
      <c r="G36" s="420" t="str">
        <f t="shared" si="1"/>
        <v/>
      </c>
    </row>
    <row r="37" spans="1:7" s="431" customFormat="1" x14ac:dyDescent="0.15">
      <c r="A37" s="433"/>
      <c r="E37" s="429" t="str">
        <f t="shared" si="0"/>
        <v/>
      </c>
      <c r="F37" s="430" t="str">
        <f t="shared" si="2"/>
        <v/>
      </c>
      <c r="G37" s="420" t="str">
        <f t="shared" si="1"/>
        <v/>
      </c>
    </row>
    <row r="38" spans="1:7" s="431" customFormat="1" x14ac:dyDescent="0.15">
      <c r="A38" s="433"/>
      <c r="E38" s="429" t="str">
        <f t="shared" si="0"/>
        <v/>
      </c>
      <c r="F38" s="430" t="str">
        <f t="shared" si="2"/>
        <v/>
      </c>
      <c r="G38" s="420" t="str">
        <f t="shared" si="1"/>
        <v/>
      </c>
    </row>
    <row r="39" spans="1:7" s="431" customFormat="1" x14ac:dyDescent="0.15">
      <c r="A39" s="433"/>
      <c r="E39" s="429" t="str">
        <f t="shared" si="0"/>
        <v/>
      </c>
      <c r="F39" s="430" t="str">
        <f t="shared" si="2"/>
        <v/>
      </c>
      <c r="G39" s="420" t="str">
        <f t="shared" si="1"/>
        <v/>
      </c>
    </row>
    <row r="40" spans="1:7" s="431" customFormat="1" x14ac:dyDescent="0.15">
      <c r="A40" s="433"/>
      <c r="E40" s="429" t="str">
        <f t="shared" si="0"/>
        <v/>
      </c>
      <c r="F40" s="430" t="str">
        <f t="shared" si="2"/>
        <v/>
      </c>
      <c r="G40" s="420" t="str">
        <f t="shared" si="1"/>
        <v/>
      </c>
    </row>
    <row r="41" spans="1:7" s="431" customFormat="1" x14ac:dyDescent="0.15">
      <c r="A41" s="433"/>
      <c r="E41" s="429" t="str">
        <f t="shared" si="0"/>
        <v/>
      </c>
      <c r="F41" s="430" t="str">
        <f t="shared" si="2"/>
        <v/>
      </c>
      <c r="G41" s="420" t="str">
        <f t="shared" si="1"/>
        <v/>
      </c>
    </row>
    <row r="42" spans="1:7" s="431" customFormat="1" x14ac:dyDescent="0.15">
      <c r="A42" s="433"/>
      <c r="E42" s="429" t="str">
        <f t="shared" si="0"/>
        <v/>
      </c>
      <c r="F42" s="430" t="str">
        <f t="shared" si="2"/>
        <v/>
      </c>
      <c r="G42" s="420" t="str">
        <f t="shared" si="1"/>
        <v/>
      </c>
    </row>
    <row r="43" spans="1:7" s="431" customFormat="1" x14ac:dyDescent="0.15">
      <c r="A43" s="433"/>
      <c r="E43" s="429" t="str">
        <f t="shared" si="0"/>
        <v/>
      </c>
      <c r="F43" s="430" t="str">
        <f t="shared" si="2"/>
        <v/>
      </c>
      <c r="G43" s="420" t="str">
        <f t="shared" si="1"/>
        <v/>
      </c>
    </row>
    <row r="44" spans="1:7" s="431" customFormat="1" x14ac:dyDescent="0.15">
      <c r="A44" s="433"/>
      <c r="E44" s="429" t="str">
        <f t="shared" si="0"/>
        <v/>
      </c>
      <c r="F44" s="430" t="str">
        <f t="shared" si="2"/>
        <v/>
      </c>
      <c r="G44" s="420" t="str">
        <f t="shared" si="1"/>
        <v/>
      </c>
    </row>
    <row r="45" spans="1:7" s="431" customFormat="1" x14ac:dyDescent="0.15">
      <c r="A45" s="433"/>
      <c r="E45" s="429" t="str">
        <f t="shared" si="0"/>
        <v/>
      </c>
      <c r="F45" s="430" t="str">
        <f t="shared" si="2"/>
        <v/>
      </c>
      <c r="G45" s="420" t="str">
        <f t="shared" si="1"/>
        <v/>
      </c>
    </row>
    <row r="46" spans="1:7" s="431" customFormat="1" x14ac:dyDescent="0.15">
      <c r="A46" s="433"/>
      <c r="E46" s="429" t="str">
        <f t="shared" si="0"/>
        <v/>
      </c>
      <c r="F46" s="430" t="str">
        <f t="shared" si="2"/>
        <v/>
      </c>
      <c r="G46" s="420" t="str">
        <f t="shared" si="1"/>
        <v/>
      </c>
    </row>
    <row r="47" spans="1:7" s="431" customFormat="1" x14ac:dyDescent="0.15">
      <c r="A47" s="433"/>
      <c r="E47" s="429" t="str">
        <f t="shared" si="0"/>
        <v/>
      </c>
      <c r="F47" s="430" t="str">
        <f t="shared" si="2"/>
        <v/>
      </c>
      <c r="G47" s="420" t="str">
        <f t="shared" si="1"/>
        <v/>
      </c>
    </row>
    <row r="48" spans="1:7" s="431" customFormat="1" x14ac:dyDescent="0.15">
      <c r="A48" s="433"/>
      <c r="E48" s="429" t="str">
        <f t="shared" si="0"/>
        <v/>
      </c>
      <c r="F48" s="430" t="str">
        <f t="shared" si="2"/>
        <v/>
      </c>
      <c r="G48" s="420" t="str">
        <f t="shared" si="1"/>
        <v/>
      </c>
    </row>
    <row r="49" spans="1:7" s="431" customFormat="1" x14ac:dyDescent="0.15">
      <c r="A49" s="433"/>
      <c r="E49" s="429" t="str">
        <f t="shared" si="0"/>
        <v/>
      </c>
      <c r="F49" s="430" t="str">
        <f t="shared" si="2"/>
        <v/>
      </c>
      <c r="G49" s="420" t="str">
        <f t="shared" si="1"/>
        <v/>
      </c>
    </row>
    <row r="50" spans="1:7" s="431" customFormat="1" x14ac:dyDescent="0.15">
      <c r="A50" s="433"/>
      <c r="E50" s="429" t="str">
        <f t="shared" si="0"/>
        <v/>
      </c>
      <c r="F50" s="430" t="str">
        <f t="shared" si="2"/>
        <v/>
      </c>
      <c r="G50" s="420" t="str">
        <f t="shared" si="1"/>
        <v/>
      </c>
    </row>
    <row r="51" spans="1:7" s="431" customFormat="1" x14ac:dyDescent="0.15">
      <c r="A51" s="433"/>
      <c r="E51" s="429" t="str">
        <f t="shared" si="0"/>
        <v/>
      </c>
      <c r="F51" s="430" t="str">
        <f t="shared" si="2"/>
        <v/>
      </c>
      <c r="G51" s="420" t="str">
        <f t="shared" si="1"/>
        <v/>
      </c>
    </row>
    <row r="52" spans="1:7" s="431" customFormat="1" x14ac:dyDescent="0.15">
      <c r="A52" s="433"/>
      <c r="E52" s="429" t="str">
        <f t="shared" si="0"/>
        <v/>
      </c>
      <c r="F52" s="430" t="str">
        <f t="shared" si="2"/>
        <v/>
      </c>
      <c r="G52" s="420" t="str">
        <f t="shared" si="1"/>
        <v/>
      </c>
    </row>
    <row r="53" spans="1:7" s="431" customFormat="1" x14ac:dyDescent="0.15">
      <c r="A53" s="433"/>
      <c r="E53" s="429" t="str">
        <f t="shared" si="0"/>
        <v/>
      </c>
      <c r="F53" s="430" t="str">
        <f t="shared" si="2"/>
        <v/>
      </c>
      <c r="G53" s="420" t="str">
        <f t="shared" si="1"/>
        <v/>
      </c>
    </row>
    <row r="54" spans="1:7" s="431" customFormat="1" x14ac:dyDescent="0.15">
      <c r="A54" s="433"/>
      <c r="E54" s="429" t="str">
        <f t="shared" si="0"/>
        <v/>
      </c>
      <c r="F54" s="430" t="str">
        <f t="shared" si="2"/>
        <v/>
      </c>
      <c r="G54" s="420" t="str">
        <f t="shared" si="1"/>
        <v/>
      </c>
    </row>
    <row r="55" spans="1:7" s="431" customFormat="1" x14ac:dyDescent="0.15">
      <c r="A55" s="433"/>
      <c r="E55" s="429" t="str">
        <f t="shared" si="0"/>
        <v/>
      </c>
      <c r="F55" s="430" t="str">
        <f t="shared" si="2"/>
        <v/>
      </c>
      <c r="G55" s="420" t="str">
        <f t="shared" si="1"/>
        <v/>
      </c>
    </row>
    <row r="56" spans="1:7" s="431" customFormat="1" x14ac:dyDescent="0.15">
      <c r="A56" s="433"/>
      <c r="E56" s="429" t="str">
        <f t="shared" si="0"/>
        <v/>
      </c>
      <c r="F56" s="430" t="str">
        <f t="shared" si="2"/>
        <v/>
      </c>
      <c r="G56" s="420" t="str">
        <f t="shared" si="1"/>
        <v/>
      </c>
    </row>
    <row r="57" spans="1:7" s="431" customFormat="1" x14ac:dyDescent="0.15">
      <c r="A57" s="433"/>
      <c r="E57" s="429" t="str">
        <f t="shared" si="0"/>
        <v/>
      </c>
      <c r="F57" s="430" t="str">
        <f t="shared" si="2"/>
        <v/>
      </c>
      <c r="G57" s="420" t="str">
        <f t="shared" si="1"/>
        <v/>
      </c>
    </row>
    <row r="58" spans="1:7" s="431" customFormat="1" x14ac:dyDescent="0.15">
      <c r="A58" s="433"/>
      <c r="E58" s="429" t="str">
        <f t="shared" si="0"/>
        <v/>
      </c>
      <c r="F58" s="430" t="str">
        <f t="shared" si="2"/>
        <v/>
      </c>
      <c r="G58" s="420" t="str">
        <f t="shared" si="1"/>
        <v/>
      </c>
    </row>
    <row r="59" spans="1:7" s="431" customFormat="1" x14ac:dyDescent="0.15">
      <c r="A59" s="433"/>
      <c r="E59" s="429" t="str">
        <f t="shared" si="0"/>
        <v/>
      </c>
      <c r="F59" s="430" t="str">
        <f t="shared" si="2"/>
        <v/>
      </c>
      <c r="G59" s="420" t="str">
        <f t="shared" si="1"/>
        <v/>
      </c>
    </row>
    <row r="60" spans="1:7" s="431" customFormat="1" x14ac:dyDescent="0.15">
      <c r="A60" s="433"/>
      <c r="E60" s="429" t="str">
        <f t="shared" si="0"/>
        <v/>
      </c>
      <c r="F60" s="430" t="str">
        <f t="shared" si="2"/>
        <v/>
      </c>
      <c r="G60" s="420" t="str">
        <f t="shared" si="1"/>
        <v/>
      </c>
    </row>
    <row r="61" spans="1:7" s="431" customFormat="1" x14ac:dyDescent="0.15">
      <c r="A61" s="433"/>
      <c r="E61" s="429" t="str">
        <f t="shared" si="0"/>
        <v/>
      </c>
      <c r="F61" s="430" t="str">
        <f t="shared" si="2"/>
        <v/>
      </c>
      <c r="G61" s="420" t="str">
        <f t="shared" si="1"/>
        <v/>
      </c>
    </row>
    <row r="62" spans="1:7" s="431" customFormat="1" x14ac:dyDescent="0.15">
      <c r="A62" s="433"/>
      <c r="E62" s="429" t="str">
        <f t="shared" si="0"/>
        <v/>
      </c>
      <c r="F62" s="430" t="str">
        <f t="shared" si="2"/>
        <v/>
      </c>
      <c r="G62" s="420" t="str">
        <f t="shared" si="1"/>
        <v/>
      </c>
    </row>
    <row r="63" spans="1:7" s="431" customFormat="1" x14ac:dyDescent="0.15">
      <c r="A63" s="433"/>
      <c r="E63" s="429" t="str">
        <f t="shared" si="0"/>
        <v/>
      </c>
      <c r="F63" s="430" t="str">
        <f t="shared" si="2"/>
        <v/>
      </c>
      <c r="G63" s="420" t="str">
        <f t="shared" si="1"/>
        <v/>
      </c>
    </row>
    <row r="64" spans="1:7" s="431" customFormat="1" x14ac:dyDescent="0.15">
      <c r="A64" s="433"/>
      <c r="E64" s="429" t="str">
        <f t="shared" si="0"/>
        <v/>
      </c>
      <c r="F64" s="430" t="str">
        <f t="shared" si="2"/>
        <v/>
      </c>
      <c r="G64" s="420" t="str">
        <f t="shared" si="1"/>
        <v/>
      </c>
    </row>
    <row r="65" spans="1:7" s="431" customFormat="1" x14ac:dyDescent="0.15">
      <c r="A65" s="433"/>
      <c r="E65" s="429" t="str">
        <f t="shared" si="0"/>
        <v/>
      </c>
      <c r="F65" s="430" t="str">
        <f t="shared" si="2"/>
        <v/>
      </c>
      <c r="G65" s="420" t="str">
        <f t="shared" si="1"/>
        <v/>
      </c>
    </row>
    <row r="66" spans="1:7" s="431" customFormat="1" x14ac:dyDescent="0.15">
      <c r="A66" s="433"/>
      <c r="E66" s="429" t="str">
        <f t="shared" si="0"/>
        <v/>
      </c>
      <c r="F66" s="430" t="str">
        <f t="shared" si="2"/>
        <v/>
      </c>
      <c r="G66" s="420" t="str">
        <f t="shared" si="1"/>
        <v/>
      </c>
    </row>
    <row r="67" spans="1:7" s="431" customFormat="1" x14ac:dyDescent="0.15">
      <c r="A67" s="433"/>
      <c r="E67" s="429" t="str">
        <f t="shared" si="0"/>
        <v/>
      </c>
      <c r="F67" s="430" t="str">
        <f t="shared" si="2"/>
        <v/>
      </c>
      <c r="G67" s="420" t="str">
        <f t="shared" si="1"/>
        <v/>
      </c>
    </row>
    <row r="68" spans="1:7" s="431" customFormat="1" x14ac:dyDescent="0.15">
      <c r="A68" s="433"/>
      <c r="E68" s="429" t="str">
        <f t="shared" si="0"/>
        <v/>
      </c>
      <c r="F68" s="430" t="str">
        <f t="shared" si="2"/>
        <v/>
      </c>
      <c r="G68" s="420" t="str">
        <f t="shared" si="1"/>
        <v/>
      </c>
    </row>
    <row r="69" spans="1:7" s="431" customFormat="1" x14ac:dyDescent="0.15">
      <c r="A69" s="433"/>
      <c r="E69" s="429" t="str">
        <f t="shared" ref="E69:E100" si="3">IF(OR(AND(B69="",C69="",D69=""),AND(B69&lt;&gt;"",C69&lt;&gt;"",D69&lt;&gt;"")),"","X")</f>
        <v/>
      </c>
      <c r="F69" s="430" t="str">
        <f t="shared" si="2"/>
        <v/>
      </c>
      <c r="G69" s="420" t="str">
        <f t="shared" ref="G69:G99" si="4">IF(AND(B69&lt;&gt;"",C69&lt;&gt;"",D69&lt;&gt;""),C69,"")</f>
        <v/>
      </c>
    </row>
    <row r="70" spans="1:7" s="431" customFormat="1" x14ac:dyDescent="0.15">
      <c r="A70" s="433"/>
      <c r="E70" s="429" t="str">
        <f t="shared" si="3"/>
        <v/>
      </c>
      <c r="F70" s="430" t="str">
        <f t="shared" si="2"/>
        <v/>
      </c>
      <c r="G70" s="420" t="str">
        <f t="shared" si="4"/>
        <v/>
      </c>
    </row>
    <row r="71" spans="1:7" s="431" customFormat="1" x14ac:dyDescent="0.15">
      <c r="A71" s="433"/>
      <c r="E71" s="429" t="str">
        <f t="shared" si="3"/>
        <v/>
      </c>
      <c r="F71" s="430" t="str">
        <f t="shared" ref="F71:F100" si="5">IF(AND(B71&lt;&gt;"",C71&lt;&gt;"",D71&lt;&gt;""),A71,"")</f>
        <v/>
      </c>
      <c r="G71" s="420" t="str">
        <f t="shared" si="4"/>
        <v/>
      </c>
    </row>
    <row r="72" spans="1:7" s="431" customFormat="1" x14ac:dyDescent="0.15">
      <c r="A72" s="433"/>
      <c r="E72" s="429" t="str">
        <f t="shared" si="3"/>
        <v/>
      </c>
      <c r="F72" s="430" t="str">
        <f t="shared" si="5"/>
        <v/>
      </c>
      <c r="G72" s="420" t="str">
        <f t="shared" si="4"/>
        <v/>
      </c>
    </row>
    <row r="73" spans="1:7" s="431" customFormat="1" x14ac:dyDescent="0.15">
      <c r="A73" s="433"/>
      <c r="E73" s="429" t="str">
        <f t="shared" si="3"/>
        <v/>
      </c>
      <c r="F73" s="430" t="str">
        <f t="shared" si="5"/>
        <v/>
      </c>
      <c r="G73" s="420" t="str">
        <f t="shared" si="4"/>
        <v/>
      </c>
    </row>
    <row r="74" spans="1:7" s="431" customFormat="1" x14ac:dyDescent="0.15">
      <c r="A74" s="433"/>
      <c r="E74" s="429" t="str">
        <f t="shared" si="3"/>
        <v/>
      </c>
      <c r="F74" s="430" t="str">
        <f t="shared" si="5"/>
        <v/>
      </c>
      <c r="G74" s="420" t="str">
        <f t="shared" si="4"/>
        <v/>
      </c>
    </row>
    <row r="75" spans="1:7" s="431" customFormat="1" x14ac:dyDescent="0.15">
      <c r="A75" s="433"/>
      <c r="E75" s="429" t="str">
        <f t="shared" si="3"/>
        <v/>
      </c>
      <c r="F75" s="430" t="str">
        <f t="shared" si="5"/>
        <v/>
      </c>
      <c r="G75" s="420" t="str">
        <f t="shared" si="4"/>
        <v/>
      </c>
    </row>
    <row r="76" spans="1:7" s="431" customFormat="1" x14ac:dyDescent="0.15">
      <c r="A76" s="433"/>
      <c r="E76" s="429" t="str">
        <f t="shared" si="3"/>
        <v/>
      </c>
      <c r="F76" s="430" t="str">
        <f t="shared" si="5"/>
        <v/>
      </c>
      <c r="G76" s="420" t="str">
        <f t="shared" si="4"/>
        <v/>
      </c>
    </row>
    <row r="77" spans="1:7" s="431" customFormat="1" x14ac:dyDescent="0.15">
      <c r="A77" s="433"/>
      <c r="E77" s="429" t="str">
        <f t="shared" si="3"/>
        <v/>
      </c>
      <c r="F77" s="430" t="str">
        <f t="shared" si="5"/>
        <v/>
      </c>
      <c r="G77" s="420" t="str">
        <f t="shared" si="4"/>
        <v/>
      </c>
    </row>
    <row r="78" spans="1:7" s="431" customFormat="1" x14ac:dyDescent="0.15">
      <c r="A78" s="433"/>
      <c r="E78" s="429" t="str">
        <f t="shared" si="3"/>
        <v/>
      </c>
      <c r="F78" s="430" t="str">
        <f t="shared" si="5"/>
        <v/>
      </c>
      <c r="G78" s="420" t="str">
        <f t="shared" si="4"/>
        <v/>
      </c>
    </row>
    <row r="79" spans="1:7" s="431" customFormat="1" x14ac:dyDescent="0.15">
      <c r="A79" s="433"/>
      <c r="E79" s="429" t="str">
        <f t="shared" si="3"/>
        <v/>
      </c>
      <c r="F79" s="430" t="str">
        <f t="shared" si="5"/>
        <v/>
      </c>
      <c r="G79" s="420" t="str">
        <f t="shared" si="4"/>
        <v/>
      </c>
    </row>
    <row r="80" spans="1:7" s="431" customFormat="1" x14ac:dyDescent="0.15">
      <c r="A80" s="433"/>
      <c r="E80" s="429" t="str">
        <f t="shared" si="3"/>
        <v/>
      </c>
      <c r="F80" s="430" t="str">
        <f t="shared" si="5"/>
        <v/>
      </c>
      <c r="G80" s="420" t="str">
        <f t="shared" si="4"/>
        <v/>
      </c>
    </row>
    <row r="81" spans="1:7" s="431" customFormat="1" x14ac:dyDescent="0.15">
      <c r="A81" s="433"/>
      <c r="E81" s="429" t="str">
        <f t="shared" si="3"/>
        <v/>
      </c>
      <c r="F81" s="430" t="str">
        <f t="shared" si="5"/>
        <v/>
      </c>
      <c r="G81" s="420" t="str">
        <f t="shared" si="4"/>
        <v/>
      </c>
    </row>
    <row r="82" spans="1:7" s="431" customFormat="1" x14ac:dyDescent="0.15">
      <c r="A82" s="433"/>
      <c r="E82" s="429" t="str">
        <f t="shared" si="3"/>
        <v/>
      </c>
      <c r="F82" s="430" t="str">
        <f t="shared" si="5"/>
        <v/>
      </c>
      <c r="G82" s="420" t="str">
        <f t="shared" si="4"/>
        <v/>
      </c>
    </row>
    <row r="83" spans="1:7" s="431" customFormat="1" x14ac:dyDescent="0.15">
      <c r="A83" s="433"/>
      <c r="E83" s="429" t="str">
        <f t="shared" si="3"/>
        <v/>
      </c>
      <c r="F83" s="430" t="str">
        <f t="shared" si="5"/>
        <v/>
      </c>
      <c r="G83" s="420" t="str">
        <f t="shared" si="4"/>
        <v/>
      </c>
    </row>
    <row r="84" spans="1:7" s="431" customFormat="1" x14ac:dyDescent="0.15">
      <c r="A84" s="433"/>
      <c r="E84" s="429" t="str">
        <f t="shared" si="3"/>
        <v/>
      </c>
      <c r="F84" s="430" t="str">
        <f t="shared" si="5"/>
        <v/>
      </c>
      <c r="G84" s="420" t="str">
        <f t="shared" si="4"/>
        <v/>
      </c>
    </row>
    <row r="85" spans="1:7" s="431" customFormat="1" x14ac:dyDescent="0.15">
      <c r="A85" s="433"/>
      <c r="E85" s="429" t="str">
        <f t="shared" si="3"/>
        <v/>
      </c>
      <c r="F85" s="430" t="str">
        <f t="shared" si="5"/>
        <v/>
      </c>
      <c r="G85" s="420" t="str">
        <f t="shared" si="4"/>
        <v/>
      </c>
    </row>
    <row r="86" spans="1:7" s="431" customFormat="1" x14ac:dyDescent="0.15">
      <c r="A86" s="433"/>
      <c r="E86" s="429" t="str">
        <f t="shared" si="3"/>
        <v/>
      </c>
      <c r="F86" s="430" t="str">
        <f t="shared" si="5"/>
        <v/>
      </c>
      <c r="G86" s="420" t="str">
        <f t="shared" si="4"/>
        <v/>
      </c>
    </row>
    <row r="87" spans="1:7" s="431" customFormat="1" x14ac:dyDescent="0.15">
      <c r="A87" s="433"/>
      <c r="E87" s="429" t="str">
        <f t="shared" si="3"/>
        <v/>
      </c>
      <c r="F87" s="430" t="str">
        <f t="shared" si="5"/>
        <v/>
      </c>
      <c r="G87" s="420" t="str">
        <f t="shared" si="4"/>
        <v/>
      </c>
    </row>
    <row r="88" spans="1:7" s="431" customFormat="1" x14ac:dyDescent="0.15">
      <c r="A88" s="433"/>
      <c r="E88" s="429" t="str">
        <f t="shared" si="3"/>
        <v/>
      </c>
      <c r="F88" s="430" t="str">
        <f t="shared" si="5"/>
        <v/>
      </c>
      <c r="G88" s="420" t="str">
        <f t="shared" si="4"/>
        <v/>
      </c>
    </row>
    <row r="89" spans="1:7" s="431" customFormat="1" x14ac:dyDescent="0.15">
      <c r="A89" s="433"/>
      <c r="E89" s="429" t="str">
        <f t="shared" si="3"/>
        <v/>
      </c>
      <c r="F89" s="430" t="str">
        <f t="shared" si="5"/>
        <v/>
      </c>
      <c r="G89" s="420" t="str">
        <f t="shared" si="4"/>
        <v/>
      </c>
    </row>
    <row r="90" spans="1:7" s="431" customFormat="1" x14ac:dyDescent="0.15">
      <c r="A90" s="433"/>
      <c r="E90" s="429" t="str">
        <f t="shared" si="3"/>
        <v/>
      </c>
      <c r="F90" s="430" t="str">
        <f t="shared" si="5"/>
        <v/>
      </c>
      <c r="G90" s="420" t="str">
        <f t="shared" si="4"/>
        <v/>
      </c>
    </row>
    <row r="91" spans="1:7" s="431" customFormat="1" x14ac:dyDescent="0.15">
      <c r="A91" s="433"/>
      <c r="E91" s="429" t="str">
        <f t="shared" si="3"/>
        <v/>
      </c>
      <c r="F91" s="430" t="str">
        <f t="shared" si="5"/>
        <v/>
      </c>
      <c r="G91" s="420" t="str">
        <f t="shared" si="4"/>
        <v/>
      </c>
    </row>
    <row r="92" spans="1:7" s="431" customFormat="1" x14ac:dyDescent="0.15">
      <c r="A92" s="433"/>
      <c r="E92" s="429" t="str">
        <f t="shared" si="3"/>
        <v/>
      </c>
      <c r="F92" s="430" t="str">
        <f t="shared" si="5"/>
        <v/>
      </c>
      <c r="G92" s="420" t="str">
        <f t="shared" si="4"/>
        <v/>
      </c>
    </row>
    <row r="93" spans="1:7" s="431" customFormat="1" x14ac:dyDescent="0.15">
      <c r="A93" s="433"/>
      <c r="E93" s="429" t="str">
        <f t="shared" si="3"/>
        <v/>
      </c>
      <c r="F93" s="430" t="str">
        <f t="shared" si="5"/>
        <v/>
      </c>
      <c r="G93" s="420" t="str">
        <f t="shared" si="4"/>
        <v/>
      </c>
    </row>
    <row r="94" spans="1:7" s="431" customFormat="1" x14ac:dyDescent="0.15">
      <c r="A94" s="433"/>
      <c r="E94" s="429" t="str">
        <f t="shared" si="3"/>
        <v/>
      </c>
      <c r="F94" s="430" t="str">
        <f t="shared" si="5"/>
        <v/>
      </c>
      <c r="G94" s="420" t="str">
        <f t="shared" si="4"/>
        <v/>
      </c>
    </row>
    <row r="95" spans="1:7" s="431" customFormat="1" x14ac:dyDescent="0.15">
      <c r="A95" s="433"/>
      <c r="E95" s="429" t="str">
        <f t="shared" si="3"/>
        <v/>
      </c>
      <c r="F95" s="430" t="str">
        <f t="shared" si="5"/>
        <v/>
      </c>
      <c r="G95" s="420" t="str">
        <f t="shared" si="4"/>
        <v/>
      </c>
    </row>
    <row r="96" spans="1:7" s="431" customFormat="1" x14ac:dyDescent="0.15">
      <c r="A96" s="433"/>
      <c r="E96" s="429" t="str">
        <f t="shared" si="3"/>
        <v/>
      </c>
      <c r="F96" s="430" t="str">
        <f t="shared" si="5"/>
        <v/>
      </c>
      <c r="G96" s="420" t="str">
        <f t="shared" si="4"/>
        <v/>
      </c>
    </row>
    <row r="97" spans="1:7" s="431" customFormat="1" x14ac:dyDescent="0.15">
      <c r="A97" s="433"/>
      <c r="E97" s="429" t="str">
        <f t="shared" si="3"/>
        <v/>
      </c>
      <c r="F97" s="430" t="str">
        <f t="shared" si="5"/>
        <v/>
      </c>
      <c r="G97" s="420" t="str">
        <f t="shared" si="4"/>
        <v/>
      </c>
    </row>
    <row r="98" spans="1:7" s="431" customFormat="1" x14ac:dyDescent="0.15">
      <c r="A98" s="433"/>
      <c r="E98" s="429" t="str">
        <f t="shared" si="3"/>
        <v/>
      </c>
      <c r="F98" s="430" t="str">
        <f t="shared" si="5"/>
        <v/>
      </c>
      <c r="G98" s="420" t="str">
        <f t="shared" si="4"/>
        <v/>
      </c>
    </row>
    <row r="99" spans="1:7" s="431" customFormat="1" x14ac:dyDescent="0.15">
      <c r="A99" s="433"/>
      <c r="E99" s="429" t="str">
        <f t="shared" si="3"/>
        <v/>
      </c>
      <c r="F99" s="430" t="str">
        <f t="shared" si="5"/>
        <v/>
      </c>
      <c r="G99" s="420" t="str">
        <f t="shared" si="4"/>
        <v/>
      </c>
    </row>
    <row r="100" spans="1:7" s="431" customFormat="1" x14ac:dyDescent="0.15">
      <c r="A100" s="433"/>
      <c r="E100" s="429" t="str">
        <f t="shared" si="3"/>
        <v/>
      </c>
      <c r="F100" s="430" t="str">
        <f t="shared" si="5"/>
        <v/>
      </c>
      <c r="G100" s="420"/>
    </row>
    <row r="101" spans="1:7" s="431" customFormat="1" x14ac:dyDescent="0.15">
      <c r="A101" s="433"/>
      <c r="E101" s="429"/>
      <c r="F101" s="430"/>
      <c r="G101" s="434"/>
    </row>
    <row r="102" spans="1:7" s="431" customFormat="1" x14ac:dyDescent="0.15">
      <c r="A102" s="433"/>
      <c r="E102" s="429"/>
      <c r="F102" s="430"/>
      <c r="G102" s="434"/>
    </row>
    <row r="103" spans="1:7" s="431" customFormat="1" x14ac:dyDescent="0.15">
      <c r="A103" s="433"/>
      <c r="E103" s="429"/>
      <c r="F103" s="430"/>
      <c r="G103" s="434"/>
    </row>
    <row r="104" spans="1:7" s="431" customFormat="1" x14ac:dyDescent="0.15">
      <c r="A104" s="433"/>
      <c r="E104" s="429"/>
      <c r="F104" s="430"/>
      <c r="G104" s="434"/>
    </row>
    <row r="105" spans="1:7" s="431" customFormat="1" x14ac:dyDescent="0.15">
      <c r="A105" s="433"/>
      <c r="E105" s="429"/>
      <c r="F105" s="430"/>
      <c r="G105" s="434"/>
    </row>
    <row r="106" spans="1:7" s="431" customFormat="1" x14ac:dyDescent="0.15">
      <c r="A106" s="433"/>
      <c r="E106" s="429"/>
      <c r="F106" s="430"/>
      <c r="G106" s="434"/>
    </row>
    <row r="107" spans="1:7" s="431" customFormat="1" x14ac:dyDescent="0.15">
      <c r="A107" s="433"/>
      <c r="E107" s="429"/>
      <c r="F107" s="430"/>
      <c r="G107" s="434"/>
    </row>
    <row r="108" spans="1:7" s="431" customFormat="1" x14ac:dyDescent="0.15">
      <c r="A108" s="433"/>
      <c r="E108" s="429"/>
      <c r="F108" s="430"/>
      <c r="G108" s="434"/>
    </row>
    <row r="109" spans="1:7" s="431" customFormat="1" x14ac:dyDescent="0.15">
      <c r="A109" s="433"/>
      <c r="E109" s="429"/>
      <c r="F109" s="430"/>
      <c r="G109" s="434"/>
    </row>
    <row r="110" spans="1:7" s="431" customFormat="1" x14ac:dyDescent="0.15">
      <c r="A110" s="433"/>
      <c r="E110" s="429"/>
      <c r="F110" s="430"/>
      <c r="G110" s="434"/>
    </row>
    <row r="111" spans="1:7" s="431" customFormat="1" x14ac:dyDescent="0.15">
      <c r="A111" s="433"/>
      <c r="E111" s="429"/>
      <c r="F111" s="430"/>
      <c r="G111" s="434"/>
    </row>
    <row r="112" spans="1:7" s="431" customFormat="1" x14ac:dyDescent="0.15">
      <c r="A112" s="433"/>
      <c r="E112" s="429"/>
      <c r="F112" s="430"/>
      <c r="G112" s="434"/>
    </row>
    <row r="113" spans="1:7" s="431" customFormat="1" x14ac:dyDescent="0.15">
      <c r="A113" s="433"/>
      <c r="E113" s="429"/>
      <c r="F113" s="430"/>
      <c r="G113" s="434"/>
    </row>
    <row r="114" spans="1:7" s="431" customFormat="1" x14ac:dyDescent="0.15">
      <c r="A114" s="433"/>
      <c r="E114" s="429"/>
      <c r="F114" s="430"/>
      <c r="G114" s="434"/>
    </row>
    <row r="115" spans="1:7" s="431" customFormat="1" x14ac:dyDescent="0.15">
      <c r="A115" s="433"/>
      <c r="E115" s="429"/>
      <c r="F115" s="430"/>
      <c r="G115" s="434"/>
    </row>
    <row r="116" spans="1:7" s="431" customFormat="1" x14ac:dyDescent="0.15">
      <c r="A116" s="433"/>
      <c r="E116" s="429"/>
      <c r="F116" s="430"/>
      <c r="G116" s="434"/>
    </row>
    <row r="117" spans="1:7" s="431" customFormat="1" x14ac:dyDescent="0.15">
      <c r="A117" s="433"/>
      <c r="E117" s="429"/>
      <c r="F117" s="430"/>
      <c r="G117" s="434"/>
    </row>
    <row r="118" spans="1:7" s="431" customFormat="1" x14ac:dyDescent="0.15">
      <c r="A118" s="433"/>
      <c r="E118" s="429"/>
      <c r="F118" s="430"/>
      <c r="G118" s="434"/>
    </row>
    <row r="119" spans="1:7" s="431" customFormat="1" x14ac:dyDescent="0.15">
      <c r="A119" s="433"/>
      <c r="E119" s="429"/>
      <c r="F119" s="430"/>
      <c r="G119" s="434"/>
    </row>
    <row r="120" spans="1:7" s="431" customFormat="1" x14ac:dyDescent="0.15">
      <c r="A120" s="433"/>
      <c r="E120" s="429"/>
      <c r="F120" s="430"/>
      <c r="G120" s="434"/>
    </row>
    <row r="121" spans="1:7" s="431" customFormat="1" x14ac:dyDescent="0.15">
      <c r="A121" s="433"/>
      <c r="E121" s="429"/>
      <c r="F121" s="430"/>
      <c r="G121" s="434"/>
    </row>
    <row r="122" spans="1:7" s="431" customFormat="1" x14ac:dyDescent="0.15">
      <c r="A122" s="433"/>
      <c r="E122" s="429"/>
      <c r="F122" s="430"/>
      <c r="G122" s="434"/>
    </row>
    <row r="123" spans="1:7" s="431" customFormat="1" x14ac:dyDescent="0.15">
      <c r="A123" s="433"/>
      <c r="E123" s="429"/>
      <c r="F123" s="430"/>
      <c r="G123" s="434"/>
    </row>
    <row r="124" spans="1:7" s="431" customFormat="1" x14ac:dyDescent="0.15">
      <c r="A124" s="433"/>
      <c r="E124" s="429"/>
      <c r="F124" s="430"/>
      <c r="G124" s="434"/>
    </row>
    <row r="125" spans="1:7" s="431" customFormat="1" x14ac:dyDescent="0.15">
      <c r="A125" s="433"/>
      <c r="E125" s="429"/>
      <c r="F125" s="430"/>
      <c r="G125" s="434"/>
    </row>
    <row r="126" spans="1:7" s="431" customFormat="1" x14ac:dyDescent="0.15">
      <c r="A126" s="433"/>
      <c r="E126" s="429"/>
      <c r="F126" s="430"/>
      <c r="G126" s="434"/>
    </row>
    <row r="127" spans="1:7" s="431" customFormat="1" x14ac:dyDescent="0.15">
      <c r="A127" s="433"/>
      <c r="E127" s="429"/>
      <c r="F127" s="430"/>
      <c r="G127" s="434"/>
    </row>
    <row r="128" spans="1:7" s="431" customFormat="1" x14ac:dyDescent="0.15">
      <c r="A128" s="433"/>
      <c r="E128" s="429"/>
      <c r="F128" s="430"/>
      <c r="G128" s="434"/>
    </row>
    <row r="129" spans="1:7" s="431" customFormat="1" x14ac:dyDescent="0.15">
      <c r="A129" s="433"/>
      <c r="E129" s="429"/>
      <c r="F129" s="430"/>
      <c r="G129" s="434"/>
    </row>
    <row r="130" spans="1:7" s="431" customFormat="1" x14ac:dyDescent="0.15">
      <c r="A130" s="433"/>
      <c r="E130" s="429"/>
      <c r="F130" s="430"/>
      <c r="G130" s="434"/>
    </row>
    <row r="131" spans="1:7" s="431" customFormat="1" x14ac:dyDescent="0.15">
      <c r="A131" s="433"/>
      <c r="E131" s="429"/>
      <c r="F131" s="430"/>
      <c r="G131" s="434"/>
    </row>
    <row r="132" spans="1:7" s="431" customFormat="1" x14ac:dyDescent="0.15">
      <c r="A132" s="433"/>
      <c r="E132" s="429"/>
      <c r="F132" s="430"/>
      <c r="G132" s="434"/>
    </row>
    <row r="133" spans="1:7" s="431" customFormat="1" x14ac:dyDescent="0.15">
      <c r="A133" s="433"/>
      <c r="E133" s="429"/>
      <c r="F133" s="430"/>
      <c r="G133" s="434"/>
    </row>
    <row r="134" spans="1:7" s="431" customFormat="1" x14ac:dyDescent="0.15">
      <c r="A134" s="433"/>
      <c r="E134" s="429"/>
      <c r="F134" s="430"/>
      <c r="G134" s="434"/>
    </row>
    <row r="135" spans="1:7" s="431" customFormat="1" x14ac:dyDescent="0.15">
      <c r="A135" s="433"/>
      <c r="E135" s="429"/>
      <c r="F135" s="430"/>
      <c r="G135" s="434"/>
    </row>
    <row r="136" spans="1:7" s="431" customFormat="1" x14ac:dyDescent="0.15">
      <c r="A136" s="433"/>
      <c r="E136" s="429"/>
      <c r="F136" s="430"/>
      <c r="G136" s="434"/>
    </row>
    <row r="137" spans="1:7" s="431" customFormat="1" x14ac:dyDescent="0.15">
      <c r="A137" s="433"/>
      <c r="E137" s="429"/>
      <c r="F137" s="430"/>
      <c r="G137" s="434"/>
    </row>
    <row r="138" spans="1:7" s="431" customFormat="1" x14ac:dyDescent="0.15">
      <c r="A138" s="433"/>
      <c r="E138" s="429"/>
      <c r="F138" s="430"/>
      <c r="G138" s="434"/>
    </row>
  </sheetData>
  <sheetProtection algorithmName="SHA-512" hashValue="FhYdVk7RjwQdn+66Q9jK8PDi7VNk8vywo2x3x9jwUd/vrF8eh1uB+lk740xYX7RX4ZdR2hpqoGTjsozcHrJGOA==" saltValue="q7cVqIYKRkHgT0eKc/63Qw=="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2025-03-04T03:46:52Z</cp:lastPrinted>
  <dcterms:created xsi:type="dcterms:W3CDTF">2009-11-25T00:43:57Z</dcterms:created>
  <dcterms:modified xsi:type="dcterms:W3CDTF">2025-03-04T03:46:54Z</dcterms:modified>
</cp:coreProperties>
</file>